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80" yWindow="540" windowWidth="6435" windowHeight="5535" tabRatio="881" firstSheet="1" activeTab="2"/>
  </bookViews>
  <sheets>
    <sheet name="sua  mau an tuyen khong ro 9" sheetId="1" state="hidden" r:id="rId1"/>
    <sheet name="Mẫu BC tiền theo CHV Mẫu 07" sheetId="2" r:id="rId2"/>
    <sheet name="Mẫu BC việc theo CHV Mẫu 06" sheetId="3" r:id="rId3"/>
  </sheets>
  <definedNames/>
  <calcPr fullCalcOnLoad="1"/>
</workbook>
</file>

<file path=xl/sharedStrings.xml><?xml version="1.0" encoding="utf-8"?>
<sst xmlns="http://schemas.openxmlformats.org/spreadsheetml/2006/main" count="315" uniqueCount="172">
  <si>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</si>
  <si>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</si>
  <si>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</si>
  <si>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</si>
  <si>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</si>
  <si>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</si>
  <si>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</si>
  <si>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</si>
  <si>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</si>
  <si>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</si>
  <si>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</si>
  <si>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</si>
  <si>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</si>
  <si>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</si>
  <si>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</si>
  <si>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</si>
  <si>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</si>
  <si>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</si>
  <si>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</si>
  <si>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</si>
  <si>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</si>
  <si>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</si>
  <si>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</si>
  <si>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</si>
  <si>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</si>
  <si>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</si>
  <si>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</si>
  <si>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1.1</t>
  </si>
  <si>
    <t>1.2</t>
  </si>
  <si>
    <t>2.1</t>
  </si>
  <si>
    <t>2.2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</si>
  <si>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</si>
  <si>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</si>
  <si>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</si>
  <si>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</si>
  <si>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</si>
  <si>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</si>
  <si>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</si>
  <si>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</si>
  <si>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</si>
  <si>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</si>
  <si>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</si>
  <si>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</si>
  <si>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</si>
  <si>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</si>
  <si>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</si>
  <si>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</si>
  <si>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</si>
  <si>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</si>
  <si>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</si>
  <si>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</si>
  <si>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</si>
  <si>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</si>
  <si>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</si>
  <si>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</si>
  <si>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</si>
  <si>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</si>
  <si>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</si>
  <si>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</si>
  <si>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</si>
  <si>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</si>
  <si>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</si>
  <si>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</si>
  <si>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</si>
  <si>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1.3</t>
  </si>
  <si>
    <t>Đang thi hành</t>
  </si>
  <si>
    <t>1.4</t>
  </si>
  <si>
    <t>1.5</t>
  </si>
  <si>
    <t>Tạm đình chỉ thi hành án</t>
  </si>
  <si>
    <t>Trường hợp khác</t>
  </si>
  <si>
    <t>3.1</t>
  </si>
  <si>
    <t>3.2</t>
  </si>
  <si>
    <t>3.3</t>
  </si>
  <si>
    <t>4.1</t>
  </si>
  <si>
    <t>4.2</t>
  </si>
  <si>
    <t>5.1</t>
  </si>
  <si>
    <t>5.2</t>
  </si>
  <si>
    <t>5.3</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</si>
  <si>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</si>
  <si>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</si>
  <si>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</si>
  <si>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</si>
  <si>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</si>
  <si>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</si>
  <si>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</si>
  <si>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</si>
  <si>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</si>
  <si>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</si>
  <si>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</si>
  <si>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</si>
  <si>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</si>
  <si>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</si>
  <si>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</si>
  <si>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</si>
  <si>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</si>
  <si>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</si>
  <si>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</si>
  <si>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</si>
  <si>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</si>
  <si>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</si>
  <si>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</si>
  <si>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</si>
  <si>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THADS</t>
  </si>
  <si>
    <t>Cục THADS tỉnh Bắc Kạn</t>
  </si>
  <si>
    <t>Vi Ngọc Hoài</t>
  </si>
  <si>
    <t>Hoàng Trí Quang</t>
  </si>
  <si>
    <t>Hoàng Văn Ngọc</t>
  </si>
  <si>
    <t>Chi cục THADS
 huyện Ba Bể</t>
  </si>
  <si>
    <t>Chi cục THA Na Rì</t>
  </si>
  <si>
    <t>Nguyễn Đăng Tuế</t>
  </si>
  <si>
    <t>Nguyễn Đức Ngọc</t>
  </si>
  <si>
    <t>Chi cục THADS huyện Pác Nặm</t>
  </si>
  <si>
    <t>Mã Dương Khiêm</t>
  </si>
  <si>
    <t>Triệu Văn Đoàn</t>
  </si>
  <si>
    <t>Chi cục THADS Na rì</t>
  </si>
  <si>
    <t>Chu Minh Đối</t>
  </si>
  <si>
    <t>Ma Văn Duẩn</t>
  </si>
  <si>
    <t>Nông Thị Hà</t>
  </si>
  <si>
    <t>Phạm Thị Thương</t>
  </si>
  <si>
    <t>Đỗ Thị Huệ</t>
  </si>
  <si>
    <t>Chi cục THADS huyện Bạch Thông</t>
  </si>
  <si>
    <t>Lê Hùng</t>
  </si>
  <si>
    <t>Nguyễn Chí Kiên</t>
  </si>
  <si>
    <t>Hoàng Trung Sơn</t>
  </si>
  <si>
    <t>Nguyễn Thị Thào</t>
  </si>
  <si>
    <t>Chi cục Thi hành án DS huyện Ba Bể</t>
  </si>
  <si>
    <t>Chi cục THA     huyện Ngân Sơn</t>
  </si>
  <si>
    <t>Cao Hoàng Tuân</t>
  </si>
  <si>
    <t>Chu Văn Hán</t>
  </si>
  <si>
    <t>Chi cục THADS huyện Ngân Sơn</t>
  </si>
  <si>
    <t>Bảo Văn Dũng</t>
  </si>
  <si>
    <t>Trần Văn Hương</t>
  </si>
  <si>
    <t>Hà trung Kiên</t>
  </si>
  <si>
    <t>Chi cục THADS huyện Chợ Mới</t>
  </si>
  <si>
    <t>Trần văn Hương</t>
  </si>
  <si>
    <t>Hà Trung Kiên</t>
  </si>
  <si>
    <t xml:space="preserve">
Tổng số chuyển
kỳ sau</t>
  </si>
  <si>
    <t>Tạm dừng THA để GQKN</t>
  </si>
  <si>
    <t>Dương Đức Thanh</t>
  </si>
  <si>
    <t>Đỗ Thị Thu Huyền</t>
  </si>
  <si>
    <t>Sầm Văn Vỹ</t>
  </si>
  <si>
    <t>Hoàng Tuấn Anh</t>
  </si>
  <si>
    <t>0</t>
  </si>
  <si>
    <t>2.3</t>
  </si>
  <si>
    <t>3.4</t>
  </si>
  <si>
    <t>6.1</t>
  </si>
  <si>
    <t>6.2</t>
  </si>
  <si>
    <t>7.1</t>
  </si>
  <si>
    <t>7.2</t>
  </si>
  <si>
    <t>8.1</t>
  </si>
  <si>
    <t>8.2</t>
  </si>
  <si>
    <t xml:space="preserve">  CỤC TRƯỞNG </t>
  </si>
  <si>
    <t>Dương Văn Cúc</t>
  </si>
  <si>
    <t>Chu Minh Chương</t>
  </si>
  <si>
    <t>Nông Hữu Khôi</t>
  </si>
  <si>
    <t>Đặng Thị Lan</t>
  </si>
  <si>
    <t>Chi cục THADS huyện Chợ Đồn</t>
  </si>
  <si>
    <t xml:space="preserve">Tổng cục THADS </t>
  </si>
  <si>
    <t xml:space="preserve">  CỤC TRƯỞNG</t>
  </si>
  <si>
    <t>Cục Thi hành án DS Thành phố</t>
  </si>
  <si>
    <t>02 tháng/năm 2016</t>
  </si>
  <si>
    <t>I.1</t>
  </si>
  <si>
    <t>I.2</t>
  </si>
  <si>
    <t>I.3</t>
  </si>
  <si>
    <t>I.4</t>
  </si>
  <si>
    <t xml:space="preserve">  Bắc Kạn,    ngày 03 tháng 12  năm 2015</t>
  </si>
  <si>
    <t>Bắc Kạn, ngày 03 tháng 12 năm 2015</t>
  </si>
  <si>
    <t>Bắc Kạn, ngày  03 tháng 12 năm 2015</t>
  </si>
  <si>
    <t xml:space="preserve"> Bắc Kạn,ngày 03 tháng 12 năm 2015</t>
  </si>
  <si>
    <t xml:space="preserve">         Dương Văn Cúc</t>
  </si>
  <si>
    <t>(Đã ký)</t>
  </si>
  <si>
    <t>( Đã ký)</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</si>
</sst>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Red]0"/>
    <numFmt numFmtId="194" formatCode="###\ ###"/>
    <numFmt numFmtId="195" formatCode="###\ ###\ ###"/>
  </numFmts>
  <fonts count="65">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Times New Roman"/>
      <family val="1"/>
    </font>
    <font>
      <sz val="12"/>
      <color indexed="9"/>
      <name val=".VnTime"/>
      <family val="2"/>
    </font>
    <font>
      <b/>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theme="0"/>
      <name val="Times New Roman"/>
      <family val="1"/>
    </font>
    <font>
      <sz val="12"/>
      <color theme="0"/>
      <name val=".VnTime"/>
      <family val="2"/>
    </font>
    <font>
      <b/>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28" borderId="2" applyNumberFormat="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5">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49" fontId="1" fillId="33" borderId="0" xfId="0" applyNumberFormat="1" applyFont="1" applyFill="1" applyBorder="1" applyAlignment="1">
      <alignment/>
    </xf>
    <xf numFmtId="49" fontId="5" fillId="33" borderId="10" xfId="0" applyNumberFormat="1" applyFont="1" applyFill="1" applyBorder="1" applyAlignment="1">
      <alignment horizontal="center"/>
    </xf>
    <xf numFmtId="49" fontId="3" fillId="33" borderId="10" xfId="0" applyNumberFormat="1" applyFont="1" applyFill="1" applyBorder="1" applyAlignment="1">
      <alignment/>
    </xf>
    <xf numFmtId="49" fontId="7" fillId="33" borderId="0" xfId="0" applyNumberFormat="1" applyFont="1" applyFill="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33" borderId="0" xfId="0" applyNumberFormat="1" applyFont="1" applyFill="1" applyBorder="1" applyAlignment="1">
      <alignment horizontal="center"/>
    </xf>
    <xf numFmtId="49" fontId="0" fillId="33" borderId="0" xfId="0" applyNumberFormat="1" applyFont="1" applyFill="1" applyAlignment="1">
      <alignment/>
    </xf>
    <xf numFmtId="49" fontId="3" fillId="33" borderId="0" xfId="0" applyNumberFormat="1" applyFont="1" applyFill="1" applyBorder="1" applyAlignment="1">
      <alignment/>
    </xf>
    <xf numFmtId="49" fontId="0" fillId="33" borderId="0" xfId="0" applyNumberFormat="1" applyFont="1" applyFill="1" applyBorder="1" applyAlignment="1">
      <alignment/>
    </xf>
    <xf numFmtId="49" fontId="14" fillId="33" borderId="0" xfId="0" applyNumberFormat="1" applyFont="1" applyFill="1" applyAlignment="1">
      <alignment/>
    </xf>
    <xf numFmtId="49" fontId="6" fillId="33" borderId="10" xfId="0" applyNumberFormat="1" applyFont="1" applyFill="1" applyBorder="1" applyAlignment="1" applyProtection="1">
      <alignment horizontal="center" vertical="center"/>
      <protection/>
    </xf>
    <xf numFmtId="49" fontId="6" fillId="33" borderId="10" xfId="0" applyNumberFormat="1" applyFont="1" applyFill="1" applyBorder="1" applyAlignment="1" applyProtection="1">
      <alignment vertical="center"/>
      <protection/>
    </xf>
    <xf numFmtId="49" fontId="21" fillId="33" borderId="0" xfId="0" applyNumberFormat="1" applyFont="1" applyFill="1" applyBorder="1" applyAlignment="1">
      <alignment vertical="center" wrapText="1"/>
    </xf>
    <xf numFmtId="49" fontId="5" fillId="33" borderId="10" xfId="0" applyNumberFormat="1" applyFont="1" applyFill="1" applyBorder="1" applyAlignment="1" applyProtection="1">
      <alignment horizontal="center" vertical="center"/>
      <protection/>
    </xf>
    <xf numFmtId="49" fontId="4" fillId="33" borderId="10" xfId="0" applyNumberFormat="1" applyFont="1" applyFill="1" applyBorder="1" applyAlignment="1" applyProtection="1">
      <alignment vertical="center"/>
      <protection/>
    </xf>
    <xf numFmtId="49" fontId="2" fillId="33" borderId="0" xfId="0" applyNumberFormat="1" applyFont="1" applyFill="1" applyBorder="1" applyAlignment="1">
      <alignment/>
    </xf>
    <xf numFmtId="49" fontId="0" fillId="33" borderId="0" xfId="0" applyNumberFormat="1" applyFont="1" applyFill="1" applyBorder="1" applyAlignment="1">
      <alignment wrapText="1"/>
    </xf>
    <xf numFmtId="49" fontId="0" fillId="33" borderId="12" xfId="0" applyNumberFormat="1" applyFont="1" applyFill="1" applyBorder="1" applyAlignment="1">
      <alignment/>
    </xf>
    <xf numFmtId="49" fontId="0" fillId="33" borderId="10" xfId="0" applyNumberFormat="1" applyFont="1" applyFill="1" applyBorder="1" applyAlignment="1">
      <alignment/>
    </xf>
    <xf numFmtId="49" fontId="4" fillId="33" borderId="0" xfId="0" applyNumberFormat="1" applyFont="1" applyFill="1" applyAlignment="1">
      <alignment wrapText="1"/>
    </xf>
    <xf numFmtId="49" fontId="0" fillId="33" borderId="12" xfId="0" applyNumberFormat="1" applyFont="1" applyFill="1" applyBorder="1" applyAlignment="1">
      <alignment horizontal="center"/>
    </xf>
    <xf numFmtId="49" fontId="5" fillId="33" borderId="0" xfId="0" applyNumberFormat="1" applyFont="1" applyFill="1" applyBorder="1" applyAlignment="1">
      <alignment/>
    </xf>
    <xf numFmtId="49" fontId="3" fillId="33" borderId="0" xfId="0" applyNumberFormat="1" applyFont="1" applyFill="1" applyAlignment="1">
      <alignment/>
    </xf>
    <xf numFmtId="49" fontId="8" fillId="33" borderId="10" xfId="0" applyNumberFormat="1" applyFont="1" applyFill="1" applyBorder="1" applyAlignment="1" applyProtection="1">
      <alignment horizontal="center" vertical="center"/>
      <protection/>
    </xf>
    <xf numFmtId="49" fontId="6" fillId="33" borderId="10" xfId="0" applyNumberFormat="1" applyFont="1" applyFill="1" applyBorder="1" applyAlignment="1" applyProtection="1">
      <alignment vertical="center" wrapText="1"/>
      <protection/>
    </xf>
    <xf numFmtId="49" fontId="7" fillId="33" borderId="10" xfId="0" applyNumberFormat="1" applyFont="1" applyFill="1" applyBorder="1" applyAlignment="1" applyProtection="1">
      <alignment vertical="center" wrapText="1"/>
      <protection/>
    </xf>
    <xf numFmtId="3" fontId="5" fillId="33" borderId="10" xfId="0" applyNumberFormat="1" applyFont="1" applyFill="1" applyBorder="1" applyAlignment="1" applyProtection="1">
      <alignment horizontal="center" vertical="center"/>
      <protection/>
    </xf>
    <xf numFmtId="3" fontId="5" fillId="33" borderId="10" xfId="0" applyNumberFormat="1" applyFont="1" applyFill="1" applyBorder="1" applyAlignment="1">
      <alignment horizontal="center"/>
    </xf>
    <xf numFmtId="3" fontId="5" fillId="33" borderId="10" xfId="59" applyNumberFormat="1" applyFont="1" applyFill="1" applyBorder="1" applyAlignment="1" applyProtection="1">
      <alignment horizontal="center" vertical="center"/>
      <protection/>
    </xf>
    <xf numFmtId="3" fontId="0" fillId="33" borderId="10" xfId="0" applyNumberFormat="1" applyFont="1" applyFill="1" applyBorder="1" applyAlignment="1" applyProtection="1">
      <alignment horizontal="center" vertical="center"/>
      <protection/>
    </xf>
    <xf numFmtId="49" fontId="5" fillId="33" borderId="10" xfId="59"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horizontal="center" vertical="center"/>
      <protection/>
    </xf>
    <xf numFmtId="3" fontId="6" fillId="33" borderId="10" xfId="0" applyNumberFormat="1" applyFont="1" applyFill="1" applyBorder="1" applyAlignment="1">
      <alignment horizontal="center"/>
    </xf>
    <xf numFmtId="3" fontId="3" fillId="33" borderId="10" xfId="0" applyNumberFormat="1" applyFont="1" applyFill="1" applyBorder="1" applyAlignment="1" applyProtection="1">
      <alignment horizontal="center" vertical="center"/>
      <protection/>
    </xf>
    <xf numFmtId="49" fontId="5" fillId="33" borderId="0" xfId="0" applyNumberFormat="1" applyFont="1" applyFill="1" applyAlignment="1">
      <alignment/>
    </xf>
    <xf numFmtId="49" fontId="5" fillId="33" borderId="0" xfId="0" applyNumberFormat="1" applyFont="1" applyFill="1" applyAlignment="1">
      <alignment/>
    </xf>
    <xf numFmtId="49" fontId="5" fillId="33" borderId="0" xfId="0" applyNumberFormat="1" applyFont="1" applyFill="1" applyAlignment="1">
      <alignment horizontal="center"/>
    </xf>
    <xf numFmtId="49" fontId="6" fillId="33" borderId="0" xfId="0" applyNumberFormat="1" applyFont="1" applyFill="1" applyAlignment="1">
      <alignment/>
    </xf>
    <xf numFmtId="49" fontId="5" fillId="33" borderId="11" xfId="0" applyNumberFormat="1" applyFont="1" applyFill="1" applyBorder="1" applyAlignment="1" applyProtection="1">
      <alignment horizontal="center" vertical="center"/>
      <protection/>
    </xf>
    <xf numFmtId="49" fontId="5" fillId="33" borderId="11" xfId="59" applyNumberFormat="1" applyFont="1" applyFill="1" applyBorder="1" applyAlignment="1" applyProtection="1">
      <alignment horizontal="center" vertical="center"/>
      <protection/>
    </xf>
    <xf numFmtId="49" fontId="5" fillId="33" borderId="11" xfId="0" applyNumberFormat="1" applyFont="1" applyFill="1" applyBorder="1" applyAlignment="1">
      <alignment horizontal="center"/>
    </xf>
    <xf numFmtId="49" fontId="5" fillId="33" borderId="0" xfId="0" applyNumberFormat="1" applyFont="1" applyFill="1" applyBorder="1" applyAlignment="1">
      <alignment horizontal="center" wrapText="1"/>
    </xf>
    <xf numFmtId="49" fontId="5" fillId="33" borderId="0" xfId="0" applyNumberFormat="1" applyFont="1" applyFill="1" applyBorder="1" applyAlignment="1">
      <alignment/>
    </xf>
    <xf numFmtId="49" fontId="6" fillId="33" borderId="0" xfId="0" applyNumberFormat="1" applyFont="1" applyFill="1" applyBorder="1" applyAlignment="1">
      <alignment/>
    </xf>
    <xf numFmtId="49" fontId="6" fillId="33" borderId="0" xfId="0" applyNumberFormat="1" applyFont="1" applyFill="1" applyBorder="1" applyAlignment="1">
      <alignment horizontal="center" wrapText="1"/>
    </xf>
    <xf numFmtId="3" fontId="8" fillId="33" borderId="10" xfId="0" applyNumberFormat="1" applyFont="1" applyFill="1" applyBorder="1" applyAlignment="1" applyProtection="1">
      <alignment horizontal="center" vertical="center"/>
      <protection/>
    </xf>
    <xf numFmtId="3" fontId="4" fillId="33" borderId="0" xfId="0" applyNumberFormat="1" applyFont="1" applyFill="1" applyAlignment="1">
      <alignment wrapText="1"/>
    </xf>
    <xf numFmtId="3" fontId="5" fillId="33" borderId="11" xfId="0" applyNumberFormat="1" applyFont="1" applyFill="1" applyBorder="1" applyAlignment="1" applyProtection="1">
      <alignment horizontal="center" vertical="center"/>
      <protection/>
    </xf>
    <xf numFmtId="3" fontId="5" fillId="33" borderId="0" xfId="0" applyNumberFormat="1" applyFont="1" applyFill="1" applyAlignment="1">
      <alignment/>
    </xf>
    <xf numFmtId="49" fontId="11" fillId="33" borderId="0" xfId="0" applyNumberFormat="1" applyFont="1" applyFill="1" applyBorder="1" applyAlignment="1">
      <alignment vertical="center" wrapText="1"/>
    </xf>
    <xf numFmtId="49" fontId="61" fillId="33" borderId="0" xfId="0" applyNumberFormat="1" applyFont="1" applyFill="1" applyAlignment="1">
      <alignment/>
    </xf>
    <xf numFmtId="49" fontId="6" fillId="33" borderId="0" xfId="0" applyNumberFormat="1" applyFont="1" applyFill="1" applyBorder="1" applyAlignment="1">
      <alignment horizontal="center" wrapText="1"/>
    </xf>
    <xf numFmtId="49" fontId="5" fillId="33" borderId="0" xfId="0" applyNumberFormat="1" applyFont="1" applyFill="1" applyAlignment="1">
      <alignment horizontal="left"/>
    </xf>
    <xf numFmtId="49" fontId="5" fillId="33" borderId="0" xfId="0" applyNumberFormat="1" applyFont="1" applyFill="1" applyBorder="1" applyAlignment="1">
      <alignment horizontal="center" wrapText="1"/>
    </xf>
    <xf numFmtId="49" fontId="0" fillId="33" borderId="0" xfId="0" applyNumberFormat="1" applyFont="1" applyFill="1" applyAlignment="1">
      <alignment horizontal="center"/>
    </xf>
    <xf numFmtId="49" fontId="4" fillId="33" borderId="0" xfId="0" applyNumberFormat="1" applyFont="1" applyFill="1" applyAlignment="1">
      <alignment horizontal="left" wrapText="1"/>
    </xf>
    <xf numFmtId="49" fontId="13" fillId="33" borderId="0" xfId="0" applyNumberFormat="1" applyFont="1" applyFill="1" applyBorder="1" applyAlignment="1">
      <alignment horizontal="center" wrapText="1"/>
    </xf>
    <xf numFmtId="49" fontId="0" fillId="33" borderId="0" xfId="0" applyNumberFormat="1" applyFont="1" applyFill="1" applyAlignment="1">
      <alignment horizontal="left"/>
    </xf>
    <xf numFmtId="49" fontId="14" fillId="33" borderId="0" xfId="0" applyNumberFormat="1" applyFont="1" applyFill="1" applyBorder="1" applyAlignment="1">
      <alignment horizontal="center" wrapText="1"/>
    </xf>
    <xf numFmtId="49" fontId="61" fillId="33" borderId="0" xfId="0" applyNumberFormat="1" applyFont="1" applyFill="1" applyBorder="1" applyAlignment="1">
      <alignment/>
    </xf>
    <xf numFmtId="49" fontId="61" fillId="33" borderId="12" xfId="0" applyNumberFormat="1" applyFont="1" applyFill="1" applyBorder="1" applyAlignment="1">
      <alignment/>
    </xf>
    <xf numFmtId="3" fontId="61" fillId="33" borderId="0" xfId="0" applyNumberFormat="1" applyFont="1" applyFill="1" applyAlignment="1">
      <alignment/>
    </xf>
    <xf numFmtId="9" fontId="6" fillId="33" borderId="10" xfId="59" applyFont="1" applyFill="1" applyBorder="1" applyAlignment="1">
      <alignment vertical="center" wrapText="1"/>
    </xf>
    <xf numFmtId="3" fontId="3" fillId="33" borderId="10" xfId="0" applyNumberFormat="1" applyFont="1" applyFill="1" applyBorder="1" applyAlignment="1" applyProtection="1">
      <alignment horizontal="center" vertical="center" wrapText="1"/>
      <protection/>
    </xf>
    <xf numFmtId="3" fontId="3" fillId="33" borderId="10" xfId="59" applyNumberFormat="1" applyFont="1" applyFill="1" applyBorder="1" applyAlignment="1" applyProtection="1">
      <alignment horizontal="center" vertical="center"/>
      <protection/>
    </xf>
    <xf numFmtId="9" fontId="6" fillId="33" borderId="10" xfId="59" applyFont="1" applyFill="1" applyBorder="1" applyAlignment="1">
      <alignment horizontal="center"/>
    </xf>
    <xf numFmtId="3" fontId="6" fillId="33" borderId="10" xfId="0" applyNumberFormat="1" applyFont="1" applyFill="1" applyBorder="1" applyAlignment="1">
      <alignment horizontal="center" vertical="center"/>
    </xf>
    <xf numFmtId="9" fontId="6" fillId="33" borderId="10" xfId="59" applyFont="1" applyFill="1" applyBorder="1" applyAlignment="1">
      <alignment horizontal="center" vertical="center"/>
    </xf>
    <xf numFmtId="9" fontId="5" fillId="33" borderId="10" xfId="59" applyFont="1" applyFill="1" applyBorder="1" applyAlignment="1">
      <alignment horizontal="center"/>
    </xf>
    <xf numFmtId="49" fontId="6" fillId="33" borderId="10" xfId="0" applyNumberFormat="1" applyFont="1" applyFill="1" applyBorder="1" applyAlignment="1" applyProtection="1">
      <alignment horizontal="left" vertical="center" wrapText="1"/>
      <protection/>
    </xf>
    <xf numFmtId="9" fontId="5" fillId="33" borderId="10" xfId="0" applyNumberFormat="1" applyFont="1" applyFill="1" applyBorder="1" applyAlignment="1" applyProtection="1">
      <alignment horizontal="center" vertical="center"/>
      <protection/>
    </xf>
    <xf numFmtId="3" fontId="5" fillId="33" borderId="10" xfId="59" applyNumberFormat="1" applyFont="1" applyFill="1" applyBorder="1" applyAlignment="1" applyProtection="1">
      <alignment horizontal="left" vertical="center"/>
      <protection/>
    </xf>
    <xf numFmtId="9" fontId="5" fillId="33" borderId="11" xfId="59" applyFont="1" applyFill="1" applyBorder="1" applyAlignment="1">
      <alignment horizontal="center"/>
    </xf>
    <xf numFmtId="49" fontId="5" fillId="33" borderId="13"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xf>
    <xf numFmtId="3" fontId="5" fillId="33" borderId="13" xfId="59" applyNumberFormat="1" applyFont="1" applyFill="1" applyBorder="1" applyAlignment="1" applyProtection="1">
      <alignment horizontal="center" vertical="center"/>
      <protection/>
    </xf>
    <xf numFmtId="3" fontId="5" fillId="33" borderId="13" xfId="0" applyNumberFormat="1" applyFont="1" applyFill="1" applyBorder="1" applyAlignment="1">
      <alignment horizontal="center"/>
    </xf>
    <xf numFmtId="9" fontId="5" fillId="33" borderId="13" xfId="59" applyFont="1" applyFill="1" applyBorder="1" applyAlignment="1">
      <alignment/>
    </xf>
    <xf numFmtId="9" fontId="5" fillId="33" borderId="10" xfId="59" applyFont="1" applyFill="1" applyBorder="1" applyAlignment="1">
      <alignment/>
    </xf>
    <xf numFmtId="9" fontId="5" fillId="33" borderId="10" xfId="59" applyFont="1" applyFill="1" applyBorder="1" applyAlignment="1">
      <alignment horizontal="center" vertical="center"/>
    </xf>
    <xf numFmtId="9" fontId="0" fillId="33" borderId="10" xfId="0" applyNumberFormat="1" applyFont="1" applyFill="1" applyBorder="1" applyAlignment="1" applyProtection="1">
      <alignment horizontal="center" vertical="center"/>
      <protection/>
    </xf>
    <xf numFmtId="9" fontId="3" fillId="33" borderId="10" xfId="0" applyNumberFormat="1" applyFont="1" applyFill="1" applyBorder="1" applyAlignment="1" applyProtection="1">
      <alignment horizontal="center" vertical="center"/>
      <protection/>
    </xf>
    <xf numFmtId="3" fontId="0" fillId="33" borderId="10" xfId="59" applyNumberFormat="1" applyFont="1" applyFill="1" applyBorder="1" applyAlignment="1" applyProtection="1">
      <alignment horizontal="center" vertical="center"/>
      <protection/>
    </xf>
    <xf numFmtId="49" fontId="3" fillId="33" borderId="10" xfId="0" applyNumberFormat="1" applyFont="1" applyFill="1" applyBorder="1" applyAlignment="1" applyProtection="1">
      <alignment vertical="center" wrapText="1"/>
      <protection/>
    </xf>
    <xf numFmtId="3" fontId="0" fillId="33" borderId="10"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xf>
    <xf numFmtId="9" fontId="0" fillId="33" borderId="10" xfId="0" applyNumberFormat="1" applyFont="1" applyFill="1" applyBorder="1" applyAlignment="1">
      <alignment horizontal="center" vertical="center"/>
    </xf>
    <xf numFmtId="9" fontId="3" fillId="33" borderId="10" xfId="0" applyNumberFormat="1" applyFont="1" applyFill="1" applyBorder="1" applyAlignment="1">
      <alignment horizontal="center" vertical="center"/>
    </xf>
    <xf numFmtId="9" fontId="3" fillId="33" borderId="10" xfId="59" applyFont="1" applyFill="1" applyBorder="1" applyAlignment="1">
      <alignment horizontal="center" vertical="center"/>
    </xf>
    <xf numFmtId="9" fontId="0" fillId="33" borderId="10" xfId="59" applyFont="1" applyFill="1" applyBorder="1" applyAlignment="1">
      <alignment horizontal="center" vertical="center"/>
    </xf>
    <xf numFmtId="3" fontId="62" fillId="33" borderId="0" xfId="0" applyNumberFormat="1" applyFont="1" applyFill="1" applyAlignment="1">
      <alignment/>
    </xf>
    <xf numFmtId="49" fontId="63" fillId="33" borderId="0" xfId="0" applyNumberFormat="1" applyFont="1" applyFill="1" applyBorder="1" applyAlignment="1">
      <alignment/>
    </xf>
    <xf numFmtId="3" fontId="64" fillId="33" borderId="0" xfId="0" applyNumberFormat="1" applyFont="1" applyFill="1" applyAlignment="1">
      <alignment/>
    </xf>
    <xf numFmtId="49" fontId="62" fillId="33" borderId="0" xfId="0" applyNumberFormat="1" applyFont="1" applyFill="1" applyBorder="1" applyAlignment="1">
      <alignment/>
    </xf>
    <xf numFmtId="49" fontId="64" fillId="33" borderId="0" xfId="0" applyNumberFormat="1" applyFont="1" applyFill="1" applyBorder="1" applyAlignment="1">
      <alignment/>
    </xf>
    <xf numFmtId="49" fontId="6" fillId="33" borderId="0" xfId="0" applyNumberFormat="1" applyFont="1" applyFill="1" applyAlignment="1">
      <alignment horizontal="left"/>
    </xf>
    <xf numFmtId="49" fontId="6" fillId="33" borderId="10" xfId="0" applyNumberFormat="1" applyFont="1" applyFill="1" applyBorder="1" applyAlignment="1" applyProtection="1">
      <alignment horizontal="left" vertical="center"/>
      <protection/>
    </xf>
    <xf numFmtId="49" fontId="5" fillId="33" borderId="10" xfId="0" applyNumberFormat="1" applyFont="1" applyFill="1" applyBorder="1" applyAlignment="1" applyProtection="1">
      <alignment horizontal="left" vertical="center"/>
      <protection/>
    </xf>
    <xf numFmtId="49" fontId="5" fillId="33" borderId="11" xfId="0" applyNumberFormat="1" applyFont="1" applyFill="1" applyBorder="1" applyAlignment="1" applyProtection="1">
      <alignment horizontal="left" vertical="center"/>
      <protection/>
    </xf>
    <xf numFmtId="49" fontId="5" fillId="33" borderId="13" xfId="0" applyNumberFormat="1" applyFont="1" applyFill="1" applyBorder="1" applyAlignment="1" applyProtection="1">
      <alignment horizontal="left" vertical="center"/>
      <protection/>
    </xf>
    <xf numFmtId="49" fontId="6" fillId="33" borderId="14" xfId="0" applyNumberFormat="1" applyFont="1" applyFill="1" applyBorder="1" applyAlignment="1" applyProtection="1">
      <alignment horizontal="left" vertical="center" wrapText="1"/>
      <protection/>
    </xf>
    <xf numFmtId="2" fontId="4" fillId="33" borderId="0" xfId="0" applyNumberFormat="1" applyFont="1" applyFill="1" applyBorder="1" applyAlignment="1">
      <alignment horizontal="left"/>
    </xf>
    <xf numFmtId="49" fontId="0" fillId="0" borderId="0" xfId="0" applyNumberFormat="1" applyFont="1" applyFill="1" applyBorder="1" applyAlignment="1">
      <alignment horizontal="center" wrapText="1"/>
    </xf>
    <xf numFmtId="49" fontId="7" fillId="0" borderId="15"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11" xfId="0" applyNumberFormat="1" applyFont="1" applyFill="1" applyBorder="1" applyAlignment="1">
      <alignment horizontal="center" vertical="center" wrapText="1"/>
    </xf>
    <xf numFmtId="0" fontId="4" fillId="0" borderId="16"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2" fillId="0" borderId="0" xfId="0" applyNumberFormat="1" applyFont="1" applyFill="1" applyAlignment="1">
      <alignment horizontal="left" wrapText="1"/>
    </xf>
    <xf numFmtId="49" fontId="6" fillId="0" borderId="15"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7" fillId="0" borderId="15" xfId="0" applyNumberFormat="1" applyFont="1" applyFill="1" applyBorder="1" applyAlignment="1">
      <alignment horizontal="center"/>
    </xf>
    <xf numFmtId="49" fontId="7" fillId="0" borderId="14"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14" fillId="0" borderId="17"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distributed" wrapText="1"/>
    </xf>
    <xf numFmtId="0" fontId="4" fillId="0" borderId="14"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49" fontId="17" fillId="33" borderId="0" xfId="0" applyNumberFormat="1" applyFont="1" applyFill="1" applyAlignment="1">
      <alignment horizontal="center"/>
    </xf>
    <xf numFmtId="49" fontId="6" fillId="33" borderId="0" xfId="0" applyNumberFormat="1" applyFont="1" applyFill="1" applyBorder="1" applyAlignment="1">
      <alignment horizontal="center" wrapText="1"/>
    </xf>
    <xf numFmtId="49" fontId="6" fillId="33" borderId="15" xfId="0" applyNumberFormat="1" applyFont="1" applyFill="1" applyBorder="1" applyAlignment="1" applyProtection="1">
      <alignment horizontal="center" vertical="center" wrapText="1"/>
      <protection/>
    </xf>
    <xf numFmtId="49" fontId="6" fillId="33" borderId="14" xfId="0" applyNumberFormat="1" applyFont="1" applyFill="1" applyBorder="1" applyAlignment="1" applyProtection="1">
      <alignment horizontal="center" vertical="center" wrapText="1"/>
      <protection/>
    </xf>
    <xf numFmtId="49" fontId="5" fillId="33" borderId="18" xfId="0" applyNumberFormat="1" applyFont="1" applyFill="1" applyBorder="1" applyAlignment="1">
      <alignment horizontal="center" vertical="center" wrapText="1"/>
    </xf>
    <xf numFmtId="49" fontId="5" fillId="33" borderId="20" xfId="0" applyNumberFormat="1" applyFont="1" applyFill="1" applyBorder="1" applyAlignment="1">
      <alignment horizontal="center" vertical="center" wrapText="1"/>
    </xf>
    <xf numFmtId="49" fontId="5" fillId="33" borderId="23" xfId="0" applyNumberFormat="1" applyFont="1" applyFill="1" applyBorder="1" applyAlignment="1">
      <alignment horizontal="center" vertical="center" wrapText="1"/>
    </xf>
    <xf numFmtId="49" fontId="5" fillId="33" borderId="11" xfId="0" applyNumberFormat="1" applyFont="1" applyFill="1" applyBorder="1" applyAlignment="1" applyProtection="1">
      <alignment horizontal="center" vertical="center" wrapText="1"/>
      <protection/>
    </xf>
    <xf numFmtId="49" fontId="5" fillId="33" borderId="13" xfId="0" applyNumberFormat="1" applyFont="1" applyFill="1" applyBorder="1" applyAlignment="1" applyProtection="1">
      <alignment horizontal="center" vertical="center" wrapText="1"/>
      <protection/>
    </xf>
    <xf numFmtId="49" fontId="5" fillId="33" borderId="17" xfId="0" applyNumberFormat="1" applyFont="1" applyFill="1" applyBorder="1" applyAlignment="1">
      <alignment horizontal="center" vertical="center"/>
    </xf>
    <xf numFmtId="49" fontId="5" fillId="33" borderId="0" xfId="0" applyNumberFormat="1" applyFont="1" applyFill="1" applyAlignment="1">
      <alignment horizontal="center" wrapText="1"/>
    </xf>
    <xf numFmtId="49" fontId="5" fillId="33" borderId="16" xfId="0" applyNumberFormat="1" applyFont="1" applyFill="1" applyBorder="1" applyAlignment="1">
      <alignment horizontal="center" vertical="center" wrapText="1"/>
    </xf>
    <xf numFmtId="49" fontId="5" fillId="33" borderId="13" xfId="0" applyNumberFormat="1" applyFont="1" applyFill="1" applyBorder="1" applyAlignment="1">
      <alignment horizontal="center" vertical="center" wrapText="1"/>
    </xf>
    <xf numFmtId="49" fontId="5" fillId="33" borderId="0" xfId="0" applyNumberFormat="1" applyFont="1" applyFill="1" applyBorder="1" applyAlignment="1">
      <alignment horizontal="center" wrapText="1"/>
    </xf>
    <xf numFmtId="49" fontId="5" fillId="33" borderId="11" xfId="0" applyNumberFormat="1" applyFont="1" applyFill="1" applyBorder="1" applyAlignment="1">
      <alignment horizontal="center" vertical="center" wrapText="1"/>
    </xf>
    <xf numFmtId="49" fontId="5" fillId="33" borderId="18" xfId="0" applyNumberFormat="1" applyFont="1" applyFill="1" applyBorder="1" applyAlignment="1" applyProtection="1">
      <alignment horizontal="center" vertical="center" wrapText="1"/>
      <protection/>
    </xf>
    <xf numFmtId="49" fontId="5" fillId="33" borderId="17" xfId="0" applyNumberFormat="1" applyFont="1" applyFill="1" applyBorder="1" applyAlignment="1" applyProtection="1">
      <alignment horizontal="center" vertical="center" wrapText="1"/>
      <protection/>
    </xf>
    <xf numFmtId="49" fontId="5" fillId="33" borderId="19" xfId="0" applyNumberFormat="1" applyFont="1" applyFill="1" applyBorder="1" applyAlignment="1" applyProtection="1">
      <alignment horizontal="center" vertical="center" wrapText="1"/>
      <protection/>
    </xf>
    <xf numFmtId="49" fontId="5" fillId="33" borderId="15" xfId="0" applyNumberFormat="1" applyFont="1" applyFill="1" applyBorder="1" applyAlignment="1" applyProtection="1">
      <alignment horizontal="center" vertical="center" wrapText="1"/>
      <protection/>
    </xf>
    <xf numFmtId="49" fontId="5" fillId="33" borderId="22" xfId="0" applyNumberFormat="1" applyFont="1" applyFill="1" applyBorder="1" applyAlignment="1" applyProtection="1">
      <alignment horizontal="center" vertical="center" wrapText="1"/>
      <protection/>
    </xf>
    <xf numFmtId="49" fontId="5" fillId="33" borderId="14" xfId="0" applyNumberFormat="1" applyFont="1" applyFill="1" applyBorder="1" applyAlignment="1" applyProtection="1">
      <alignment horizontal="center" vertical="center" wrapText="1"/>
      <protection/>
    </xf>
    <xf numFmtId="49" fontId="5" fillId="33" borderId="10" xfId="0" applyNumberFormat="1" applyFont="1" applyFill="1" applyBorder="1" applyAlignment="1">
      <alignment horizontal="center" vertical="center" wrapText="1"/>
    </xf>
    <xf numFmtId="49" fontId="5" fillId="33" borderId="10" xfId="0" applyNumberFormat="1" applyFont="1" applyFill="1" applyBorder="1" applyAlignment="1" applyProtection="1">
      <alignment horizontal="center" vertical="center" wrapText="1"/>
      <protection/>
    </xf>
    <xf numFmtId="49" fontId="5" fillId="33" borderId="19" xfId="0" applyNumberFormat="1" applyFont="1" applyFill="1" applyBorder="1" applyAlignment="1">
      <alignment horizontal="center" vertical="center" wrapText="1"/>
    </xf>
    <xf numFmtId="49" fontId="5" fillId="33" borderId="24" xfId="0" applyNumberFormat="1" applyFont="1" applyFill="1" applyBorder="1" applyAlignment="1">
      <alignment horizontal="center" vertical="center" wrapText="1"/>
    </xf>
    <xf numFmtId="49" fontId="6" fillId="33" borderId="0" xfId="0" applyNumberFormat="1" applyFont="1" applyFill="1" applyAlignment="1">
      <alignment horizontal="center"/>
    </xf>
    <xf numFmtId="49" fontId="6" fillId="33" borderId="0" xfId="0" applyNumberFormat="1" applyFont="1" applyFill="1" applyAlignment="1">
      <alignment horizontal="center" wrapText="1"/>
    </xf>
    <xf numFmtId="1" fontId="6" fillId="33" borderId="15" xfId="0" applyNumberFormat="1" applyFont="1" applyFill="1" applyBorder="1" applyAlignment="1">
      <alignment horizontal="center" vertical="center"/>
    </xf>
    <xf numFmtId="1" fontId="6" fillId="33" borderId="22" xfId="0" applyNumberFormat="1" applyFont="1" applyFill="1" applyBorder="1" applyAlignment="1">
      <alignment horizontal="center" vertical="center"/>
    </xf>
    <xf numFmtId="1" fontId="6" fillId="33" borderId="14" xfId="0" applyNumberFormat="1" applyFont="1" applyFill="1" applyBorder="1" applyAlignment="1">
      <alignment horizontal="center" vertical="center"/>
    </xf>
    <xf numFmtId="49" fontId="5" fillId="33" borderId="0" xfId="0" applyNumberFormat="1" applyFont="1" applyFill="1" applyBorder="1" applyAlignment="1">
      <alignment horizontal="left" wrapText="1"/>
    </xf>
    <xf numFmtId="49" fontId="5" fillId="33" borderId="0" xfId="0" applyNumberFormat="1" applyFont="1" applyFill="1" applyAlignment="1">
      <alignment horizontal="center"/>
    </xf>
    <xf numFmtId="49" fontId="5" fillId="33" borderId="12" xfId="0" applyNumberFormat="1" applyFont="1" applyFill="1" applyBorder="1" applyAlignment="1">
      <alignment horizontal="center"/>
    </xf>
    <xf numFmtId="49" fontId="5" fillId="33" borderId="21" xfId="0" applyNumberFormat="1" applyFont="1" applyFill="1" applyBorder="1" applyAlignment="1">
      <alignment horizontal="center" vertical="center" wrapText="1"/>
    </xf>
    <xf numFmtId="49" fontId="23" fillId="33" borderId="0" xfId="0" applyNumberFormat="1" applyFont="1" applyFill="1" applyAlignment="1">
      <alignment horizontal="center"/>
    </xf>
    <xf numFmtId="49" fontId="0" fillId="33" borderId="0" xfId="0" applyNumberFormat="1" applyFont="1" applyFill="1" applyAlignment="1">
      <alignment horizontal="center"/>
    </xf>
    <xf numFmtId="49" fontId="5" fillId="33" borderId="0" xfId="0" applyNumberFormat="1" applyFont="1" applyFill="1" applyAlignment="1">
      <alignment horizontal="left"/>
    </xf>
    <xf numFmtId="0" fontId="6" fillId="33" borderId="18" xfId="0" applyNumberFormat="1" applyFont="1" applyFill="1" applyBorder="1" applyAlignment="1">
      <alignment horizontal="center" vertical="center" wrapText="1"/>
    </xf>
    <xf numFmtId="0" fontId="6" fillId="33" borderId="19"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6" fillId="33" borderId="21" xfId="0" applyNumberFormat="1" applyFont="1" applyFill="1" applyBorder="1" applyAlignment="1">
      <alignment horizontal="center" vertical="center" wrapText="1"/>
    </xf>
    <xf numFmtId="0" fontId="6" fillId="33" borderId="23" xfId="0" applyNumberFormat="1" applyFont="1" applyFill="1" applyBorder="1" applyAlignment="1">
      <alignment horizontal="center" vertical="center" wrapText="1"/>
    </xf>
    <xf numFmtId="0" fontId="6" fillId="33" borderId="24" xfId="0" applyNumberFormat="1" applyFont="1" applyFill="1" applyBorder="1" applyAlignment="1">
      <alignment horizontal="center" vertical="center" wrapText="1"/>
    </xf>
    <xf numFmtId="49" fontId="22" fillId="33" borderId="0" xfId="0" applyNumberFormat="1" applyFont="1" applyFill="1" applyBorder="1" applyAlignment="1">
      <alignment horizontal="center" vertical="center"/>
    </xf>
    <xf numFmtId="49" fontId="6" fillId="33" borderId="22" xfId="0" applyNumberFormat="1" applyFont="1" applyFill="1" applyBorder="1" applyAlignment="1">
      <alignment horizontal="center" vertical="center" wrapText="1"/>
    </xf>
    <xf numFmtId="49" fontId="6" fillId="33" borderId="14" xfId="0" applyNumberFormat="1" applyFont="1" applyFill="1" applyBorder="1" applyAlignment="1">
      <alignment horizontal="center" vertical="center" wrapText="1"/>
    </xf>
    <xf numFmtId="49" fontId="4" fillId="33" borderId="0" xfId="0" applyNumberFormat="1" applyFont="1" applyFill="1" applyAlignment="1">
      <alignment horizontal="left" wrapText="1"/>
    </xf>
    <xf numFmtId="49" fontId="21" fillId="33" borderId="19" xfId="0" applyNumberFormat="1" applyFont="1" applyFill="1" applyBorder="1" applyAlignment="1">
      <alignment horizontal="center" vertical="center" wrapText="1"/>
    </xf>
    <xf numFmtId="49" fontId="21" fillId="33" borderId="21" xfId="0" applyNumberFormat="1" applyFont="1" applyFill="1" applyBorder="1" applyAlignment="1">
      <alignment horizontal="center" vertical="center" wrapText="1"/>
    </xf>
    <xf numFmtId="49" fontId="21" fillId="33" borderId="24" xfId="0" applyNumberFormat="1" applyFont="1" applyFill="1" applyBorder="1" applyAlignment="1">
      <alignment horizontal="center" vertical="center" wrapText="1"/>
    </xf>
    <xf numFmtId="49" fontId="21" fillId="33" borderId="11" xfId="0" applyNumberFormat="1" applyFont="1" applyFill="1" applyBorder="1" applyAlignment="1">
      <alignment horizontal="center" vertical="center" wrapText="1"/>
    </xf>
    <xf numFmtId="49" fontId="21" fillId="33" borderId="16" xfId="0" applyNumberFormat="1" applyFont="1" applyFill="1" applyBorder="1" applyAlignment="1">
      <alignment horizontal="center" vertical="center" wrapText="1"/>
    </xf>
    <xf numFmtId="49" fontId="21" fillId="33" borderId="13" xfId="0" applyNumberFormat="1" applyFont="1" applyFill="1" applyBorder="1" applyAlignment="1">
      <alignment horizontal="center" vertical="center" wrapText="1"/>
    </xf>
    <xf numFmtId="49" fontId="21" fillId="33" borderId="15" xfId="0" applyNumberFormat="1" applyFont="1" applyFill="1" applyBorder="1" applyAlignment="1" applyProtection="1">
      <alignment horizontal="center" vertical="center" wrapText="1"/>
      <protection/>
    </xf>
    <xf numFmtId="49" fontId="21" fillId="33" borderId="22" xfId="0" applyNumberFormat="1" applyFont="1" applyFill="1" applyBorder="1" applyAlignment="1" applyProtection="1">
      <alignment horizontal="center" vertical="center" wrapText="1"/>
      <protection/>
    </xf>
    <xf numFmtId="49" fontId="21" fillId="33" borderId="14" xfId="0" applyNumberFormat="1" applyFont="1" applyFill="1" applyBorder="1" applyAlignment="1" applyProtection="1">
      <alignment horizontal="center" vertical="center" wrapText="1"/>
      <protection/>
    </xf>
    <xf numFmtId="49" fontId="14" fillId="33" borderId="17" xfId="0" applyNumberFormat="1" applyFont="1" applyFill="1" applyBorder="1" applyAlignment="1">
      <alignment horizontal="center" vertical="center"/>
    </xf>
    <xf numFmtId="49" fontId="4" fillId="33" borderId="0" xfId="0" applyNumberFormat="1" applyFont="1" applyFill="1" applyAlignment="1">
      <alignment horizontal="left"/>
    </xf>
    <xf numFmtId="49" fontId="3" fillId="33" borderId="15" xfId="0" applyNumberFormat="1" applyFont="1" applyFill="1" applyBorder="1" applyAlignment="1" applyProtection="1">
      <alignment horizontal="center" vertical="center" wrapText="1"/>
      <protection/>
    </xf>
    <xf numFmtId="49" fontId="3" fillId="33" borderId="14" xfId="0" applyNumberFormat="1" applyFont="1" applyFill="1" applyBorder="1" applyAlignment="1" applyProtection="1">
      <alignment horizontal="center" vertical="center" wrapText="1"/>
      <protection/>
    </xf>
    <xf numFmtId="0" fontId="7" fillId="33" borderId="18" xfId="0" applyNumberFormat="1" applyFont="1" applyFill="1" applyBorder="1" applyAlignment="1">
      <alignment horizontal="center" vertical="center" wrapText="1"/>
    </xf>
    <xf numFmtId="0" fontId="7" fillId="33" borderId="19" xfId="0" applyNumberFormat="1" applyFont="1" applyFill="1" applyBorder="1" applyAlignment="1">
      <alignment horizontal="center" vertical="center" wrapText="1"/>
    </xf>
    <xf numFmtId="0" fontId="7" fillId="33" borderId="20" xfId="0" applyNumberFormat="1" applyFont="1" applyFill="1" applyBorder="1" applyAlignment="1">
      <alignment horizontal="center" vertical="center" wrapText="1"/>
    </xf>
    <xf numFmtId="0" fontId="7" fillId="33" borderId="21" xfId="0" applyNumberFormat="1" applyFont="1" applyFill="1" applyBorder="1" applyAlignment="1">
      <alignment horizontal="center" vertical="center" wrapText="1"/>
    </xf>
    <xf numFmtId="0" fontId="7" fillId="33" borderId="23"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49" fontId="13" fillId="33" borderId="0" xfId="0" applyNumberFormat="1" applyFont="1" applyFill="1" applyBorder="1" applyAlignment="1">
      <alignment horizontal="center" wrapText="1"/>
    </xf>
    <xf numFmtId="49" fontId="13" fillId="33" borderId="0" xfId="0" applyNumberFormat="1" applyFont="1" applyFill="1" applyBorder="1" applyAlignment="1">
      <alignment horizontal="center" vertical="center"/>
    </xf>
    <xf numFmtId="49" fontId="0" fillId="33" borderId="0" xfId="0" applyNumberFormat="1" applyFont="1" applyFill="1" applyAlignment="1">
      <alignment horizontal="center" wrapText="1"/>
    </xf>
    <xf numFmtId="49" fontId="21" fillId="33" borderId="11" xfId="0" applyNumberFormat="1" applyFont="1" applyFill="1" applyBorder="1" applyAlignment="1" applyProtection="1">
      <alignment horizontal="center" vertical="center" wrapText="1"/>
      <protection/>
    </xf>
    <xf numFmtId="49" fontId="0" fillId="33" borderId="0" xfId="0" applyNumberFormat="1" applyFont="1" applyFill="1" applyAlignment="1">
      <alignment horizontal="left"/>
    </xf>
    <xf numFmtId="49" fontId="0" fillId="33" borderId="0" xfId="0" applyNumberFormat="1" applyFont="1" applyFill="1" applyBorder="1" applyAlignment="1">
      <alignment horizontal="left" wrapText="1"/>
    </xf>
    <xf numFmtId="49" fontId="11" fillId="33" borderId="15"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lignment horizontal="center" vertical="center" wrapText="1"/>
    </xf>
    <xf numFmtId="49" fontId="11" fillId="33" borderId="14" xfId="0" applyNumberFormat="1" applyFont="1" applyFill="1" applyBorder="1" applyAlignment="1">
      <alignment horizontal="center" vertical="center" wrapText="1"/>
    </xf>
    <xf numFmtId="49" fontId="21" fillId="33" borderId="10" xfId="0" applyNumberFormat="1" applyFont="1" applyFill="1" applyBorder="1" applyAlignment="1">
      <alignment horizontal="center" vertical="center" wrapText="1"/>
    </xf>
    <xf numFmtId="49" fontId="21" fillId="33" borderId="18" xfId="0" applyNumberFormat="1" applyFont="1" applyFill="1" applyBorder="1" applyAlignment="1" applyProtection="1">
      <alignment horizontal="center" vertical="center" wrapText="1"/>
      <protection/>
    </xf>
    <xf numFmtId="49" fontId="21" fillId="33" borderId="23" xfId="0" applyNumberFormat="1" applyFont="1" applyFill="1" applyBorder="1" applyAlignment="1">
      <alignment horizontal="center" vertical="center" wrapText="1"/>
    </xf>
    <xf numFmtId="49" fontId="21" fillId="33" borderId="17" xfId="0" applyNumberFormat="1" applyFont="1" applyFill="1" applyBorder="1" applyAlignment="1" applyProtection="1">
      <alignment horizontal="center" vertical="center" wrapText="1"/>
      <protection/>
    </xf>
    <xf numFmtId="49" fontId="21" fillId="33" borderId="19" xfId="0" applyNumberFormat="1" applyFont="1" applyFill="1" applyBorder="1" applyAlignment="1" applyProtection="1">
      <alignment horizontal="center" vertical="center" wrapText="1"/>
      <protection/>
    </xf>
    <xf numFmtId="49" fontId="21" fillId="33" borderId="10" xfId="0" applyNumberFormat="1" applyFont="1" applyFill="1" applyBorder="1" applyAlignment="1" applyProtection="1">
      <alignment horizontal="center" vertical="center" wrapText="1"/>
      <protection/>
    </xf>
    <xf numFmtId="49" fontId="23" fillId="33" borderId="0" xfId="0" applyNumberFormat="1" applyFont="1" applyFill="1" applyAlignment="1">
      <alignment horizontal="left"/>
    </xf>
    <xf numFmtId="49" fontId="13" fillId="33" borderId="0" xfId="0" applyNumberFormat="1" applyFont="1" applyFill="1" applyAlignment="1">
      <alignment horizontal="center"/>
    </xf>
    <xf numFmtId="49" fontId="13" fillId="33" borderId="0" xfId="0" applyNumberFormat="1" applyFont="1" applyFill="1" applyAlignment="1">
      <alignment horizontal="center" wrapText="1"/>
    </xf>
    <xf numFmtId="49" fontId="14" fillId="33" borderId="0" xfId="0" applyNumberFormat="1" applyFont="1" applyFill="1" applyAlignment="1">
      <alignment horizontal="center"/>
    </xf>
    <xf numFmtId="49" fontId="21" fillId="33" borderId="18" xfId="0" applyNumberFormat="1" applyFont="1" applyFill="1" applyBorder="1" applyAlignment="1">
      <alignment horizontal="center" vertical="center" wrapText="1"/>
    </xf>
    <xf numFmtId="49" fontId="21" fillId="33" borderId="20" xfId="0" applyNumberFormat="1" applyFont="1" applyFill="1" applyBorder="1" applyAlignment="1">
      <alignment horizontal="center" vertical="center" wrapText="1"/>
    </xf>
    <xf numFmtId="49" fontId="14" fillId="33" borderId="0"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5240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5240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3" name="Text Box 1"/>
        <xdr:cNvSpPr txBox="1">
          <a:spLocks noChangeArrowheads="1"/>
        </xdr:cNvSpPr>
      </xdr:nvSpPr>
      <xdr:spPr>
        <a:xfrm>
          <a:off x="15240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3622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3622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37" t="s">
        <v>14</v>
      </c>
      <c r="B1" s="137"/>
      <c r="C1" s="134" t="s">
        <v>56</v>
      </c>
      <c r="D1" s="134"/>
      <c r="E1" s="134"/>
      <c r="F1" s="138" t="s">
        <v>52</v>
      </c>
      <c r="G1" s="138"/>
      <c r="H1" s="138"/>
    </row>
    <row r="2" spans="1:8" ht="33.75" customHeight="1">
      <c r="A2" s="139" t="s">
        <v>59</v>
      </c>
      <c r="B2" s="139"/>
      <c r="C2" s="134"/>
      <c r="D2" s="134"/>
      <c r="E2" s="134"/>
      <c r="F2" s="131" t="s">
        <v>53</v>
      </c>
      <c r="G2" s="131"/>
      <c r="H2" s="131"/>
    </row>
    <row r="3" spans="1:8" ht="19.5" customHeight="1">
      <c r="A3" s="4" t="s">
        <v>47</v>
      </c>
      <c r="B3" s="4"/>
      <c r="C3" s="22"/>
      <c r="D3" s="22"/>
      <c r="E3" s="22"/>
      <c r="F3" s="131" t="s">
        <v>54</v>
      </c>
      <c r="G3" s="131"/>
      <c r="H3" s="131"/>
    </row>
    <row r="4" spans="1:8" s="5" customFormat="1" ht="19.5" customHeight="1">
      <c r="A4" s="4"/>
      <c r="B4" s="4"/>
      <c r="D4" s="6"/>
      <c r="F4" s="7" t="s">
        <v>55</v>
      </c>
      <c r="G4" s="7"/>
      <c r="H4" s="7"/>
    </row>
    <row r="5" spans="1:8" s="21" customFormat="1" ht="36" customHeight="1">
      <c r="A5" s="150" t="s">
        <v>41</v>
      </c>
      <c r="B5" s="151"/>
      <c r="C5" s="154" t="s">
        <v>50</v>
      </c>
      <c r="D5" s="155"/>
      <c r="E5" s="156" t="s">
        <v>49</v>
      </c>
      <c r="F5" s="156"/>
      <c r="G5" s="156"/>
      <c r="H5" s="133"/>
    </row>
    <row r="6" spans="1:8" s="21" customFormat="1" ht="20.25" customHeight="1">
      <c r="A6" s="152"/>
      <c r="B6" s="153"/>
      <c r="C6" s="135" t="s">
        <v>2</v>
      </c>
      <c r="D6" s="135" t="s">
        <v>57</v>
      </c>
      <c r="E6" s="132" t="s">
        <v>51</v>
      </c>
      <c r="F6" s="133"/>
      <c r="G6" s="132" t="s">
        <v>58</v>
      </c>
      <c r="H6" s="133"/>
    </row>
    <row r="7" spans="1:8" s="21" customFormat="1" ht="52.5" customHeight="1">
      <c r="A7" s="152"/>
      <c r="B7" s="153"/>
      <c r="C7" s="136"/>
      <c r="D7" s="136"/>
      <c r="E7" s="3" t="s">
        <v>2</v>
      </c>
      <c r="F7" s="3" t="s">
        <v>6</v>
      </c>
      <c r="G7" s="3" t="s">
        <v>2</v>
      </c>
      <c r="H7" s="3" t="s">
        <v>6</v>
      </c>
    </row>
    <row r="8" spans="1:8" ht="15" customHeight="1">
      <c r="A8" s="141" t="s">
        <v>4</v>
      </c>
      <c r="B8" s="142"/>
      <c r="C8" s="8">
        <v>1</v>
      </c>
      <c r="D8" s="8" t="s">
        <v>26</v>
      </c>
      <c r="E8" s="8" t="s">
        <v>31</v>
      </c>
      <c r="F8" s="8" t="s">
        <v>42</v>
      </c>
      <c r="G8" s="8" t="s">
        <v>43</v>
      </c>
      <c r="H8" s="8" t="s">
        <v>44</v>
      </c>
    </row>
    <row r="9" spans="1:8" ht="26.25" customHeight="1">
      <c r="A9" s="143" t="s">
        <v>19</v>
      </c>
      <c r="B9" s="144"/>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31</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145" t="s">
        <v>40</v>
      </c>
      <c r="C16" s="145"/>
      <c r="D16" s="24"/>
      <c r="E16" s="147" t="s">
        <v>12</v>
      </c>
      <c r="F16" s="147"/>
      <c r="G16" s="147"/>
      <c r="H16" s="147"/>
    </row>
    <row r="17" spans="2:8" ht="15.75" customHeight="1">
      <c r="B17" s="145"/>
      <c r="C17" s="145"/>
      <c r="D17" s="24"/>
      <c r="E17" s="148" t="s">
        <v>21</v>
      </c>
      <c r="F17" s="148"/>
      <c r="G17" s="148"/>
      <c r="H17" s="148"/>
    </row>
    <row r="18" spans="2:8" s="25" customFormat="1" ht="15.75" customHeight="1">
      <c r="B18" s="145"/>
      <c r="C18" s="145"/>
      <c r="D18" s="26"/>
      <c r="E18" s="149" t="s">
        <v>39</v>
      </c>
      <c r="F18" s="149"/>
      <c r="G18" s="149"/>
      <c r="H18" s="149"/>
    </row>
    <row r="20" ht="15.75">
      <c r="B20" s="17"/>
    </row>
    <row r="22" ht="15.75" hidden="1">
      <c r="A22" s="18" t="s">
        <v>23</v>
      </c>
    </row>
    <row r="23" spans="1:3" ht="15.75" hidden="1">
      <c r="A23" s="19"/>
      <c r="B23" s="146" t="s">
        <v>35</v>
      </c>
      <c r="C23" s="146"/>
    </row>
    <row r="24" spans="1:8" ht="15.75" customHeight="1" hidden="1">
      <c r="A24" s="20" t="s">
        <v>13</v>
      </c>
      <c r="B24" s="140" t="s">
        <v>37</v>
      </c>
      <c r="C24" s="140"/>
      <c r="D24" s="20"/>
      <c r="E24" s="20"/>
      <c r="F24" s="20"/>
      <c r="G24" s="20"/>
      <c r="H24" s="20"/>
    </row>
    <row r="25" spans="1:8" ht="15" customHeight="1" hidden="1">
      <c r="A25" s="20"/>
      <c r="B25" s="140" t="s">
        <v>38</v>
      </c>
      <c r="C25" s="140"/>
      <c r="D25" s="140"/>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4"/>
  </sheetPr>
  <dimension ref="A1:AD57"/>
  <sheetViews>
    <sheetView zoomScalePageLayoutView="0" workbookViewId="0" topLeftCell="A38">
      <selection activeCell="H55" sqref="H55"/>
    </sheetView>
  </sheetViews>
  <sheetFormatPr defaultColWidth="9.00390625" defaultRowHeight="15.75"/>
  <cols>
    <col min="1" max="1" width="3.50390625" style="31" customWidth="1"/>
    <col min="2" max="2" width="16.50390625" style="86" customWidth="1"/>
    <col min="3" max="3" width="9.875" style="31" customWidth="1"/>
    <col min="4" max="4" width="10.00390625" style="31" customWidth="1"/>
    <col min="5" max="5" width="9.25390625" style="31" customWidth="1"/>
    <col min="6" max="6" width="6.625" style="31" customWidth="1"/>
    <col min="7" max="7" width="6.125" style="31" customWidth="1"/>
    <col min="8" max="8" width="8.75390625" style="31" customWidth="1"/>
    <col min="9" max="9" width="10.00390625" style="31" customWidth="1"/>
    <col min="10" max="10" width="6.875" style="31" customWidth="1"/>
    <col min="11" max="11" width="6.625" style="31" customWidth="1"/>
    <col min="12" max="12" width="6.75390625" style="31" customWidth="1"/>
    <col min="13" max="13" width="9.00390625" style="31" customWidth="1"/>
    <col min="14" max="14" width="6.375" style="31" customWidth="1"/>
    <col min="15" max="15" width="4.875" style="31" customWidth="1"/>
    <col min="16" max="16" width="5.00390625" style="31" customWidth="1"/>
    <col min="17" max="17" width="6.75390625" style="31" customWidth="1"/>
    <col min="18" max="18" width="7.75390625" style="31" customWidth="1"/>
    <col min="19" max="19" width="8.875" style="31" customWidth="1"/>
    <col min="20" max="20" width="5.625" style="31" customWidth="1"/>
    <col min="21" max="16384" width="9.00390625" style="31" customWidth="1"/>
  </cols>
  <sheetData>
    <row r="1" spans="1:21" ht="20.25" customHeight="1">
      <c r="A1" s="63" t="s">
        <v>16</v>
      </c>
      <c r="B1" s="81"/>
      <c r="C1" s="63"/>
      <c r="D1" s="64"/>
      <c r="E1" s="182" t="s">
        <v>95</v>
      </c>
      <c r="F1" s="182"/>
      <c r="G1" s="182"/>
      <c r="H1" s="182"/>
      <c r="I1" s="182"/>
      <c r="J1" s="182"/>
      <c r="K1" s="182"/>
      <c r="L1" s="182"/>
      <c r="M1" s="182"/>
      <c r="N1" s="182"/>
      <c r="O1" s="182"/>
      <c r="P1" s="182"/>
      <c r="Q1" s="49" t="s">
        <v>96</v>
      </c>
      <c r="R1" s="49"/>
      <c r="S1" s="49"/>
      <c r="T1" s="49"/>
      <c r="U1" s="33"/>
    </row>
    <row r="2" spans="1:21" ht="17.25" customHeight="1">
      <c r="A2" s="193" t="s">
        <v>100</v>
      </c>
      <c r="B2" s="193"/>
      <c r="C2" s="193"/>
      <c r="D2" s="193"/>
      <c r="E2" s="183" t="s">
        <v>20</v>
      </c>
      <c r="F2" s="183"/>
      <c r="G2" s="183"/>
      <c r="H2" s="183"/>
      <c r="I2" s="183"/>
      <c r="J2" s="183"/>
      <c r="K2" s="183"/>
      <c r="L2" s="183"/>
      <c r="M2" s="183"/>
      <c r="N2" s="183"/>
      <c r="O2" s="183"/>
      <c r="P2" s="183"/>
      <c r="Q2" s="187" t="s">
        <v>103</v>
      </c>
      <c r="R2" s="187"/>
      <c r="S2" s="187"/>
      <c r="T2" s="187"/>
      <c r="U2" s="44"/>
    </row>
    <row r="3" spans="1:21" ht="14.25" customHeight="1">
      <c r="A3" s="193" t="s">
        <v>101</v>
      </c>
      <c r="B3" s="193"/>
      <c r="C3" s="193"/>
      <c r="D3" s="193"/>
      <c r="E3" s="188" t="s">
        <v>160</v>
      </c>
      <c r="F3" s="188"/>
      <c r="G3" s="188"/>
      <c r="H3" s="188"/>
      <c r="I3" s="188"/>
      <c r="J3" s="188"/>
      <c r="K3" s="188"/>
      <c r="L3" s="188"/>
      <c r="M3" s="188"/>
      <c r="N3" s="188"/>
      <c r="O3" s="188"/>
      <c r="P3" s="188"/>
      <c r="Q3" s="49" t="s">
        <v>97</v>
      </c>
      <c r="R3" s="63"/>
      <c r="S3" s="49"/>
      <c r="T3" s="49"/>
      <c r="U3" s="36"/>
    </row>
    <row r="4" spans="1:21" ht="14.25" customHeight="1">
      <c r="A4" s="63" t="s">
        <v>82</v>
      </c>
      <c r="B4" s="81"/>
      <c r="C4" s="63"/>
      <c r="D4" s="63"/>
      <c r="E4" s="63"/>
      <c r="F4" s="63"/>
      <c r="G4" s="63"/>
      <c r="H4" s="63"/>
      <c r="I4" s="63"/>
      <c r="J4" s="63"/>
      <c r="K4" s="63"/>
      <c r="L4" s="63"/>
      <c r="M4" s="63"/>
      <c r="N4" s="63"/>
      <c r="O4" s="65"/>
      <c r="P4" s="65"/>
      <c r="Q4" s="187" t="s">
        <v>157</v>
      </c>
      <c r="R4" s="187"/>
      <c r="S4" s="187"/>
      <c r="T4" s="187"/>
      <c r="U4" s="44"/>
    </row>
    <row r="5" spans="1:21" ht="15" customHeight="1">
      <c r="A5" s="64"/>
      <c r="B5" s="124"/>
      <c r="C5" s="66"/>
      <c r="D5" s="64"/>
      <c r="E5" s="64"/>
      <c r="F5" s="64"/>
      <c r="G5" s="64"/>
      <c r="H5" s="64"/>
      <c r="I5" s="64"/>
      <c r="J5" s="64"/>
      <c r="K5" s="64"/>
      <c r="L5" s="64"/>
      <c r="M5" s="64"/>
      <c r="N5" s="64"/>
      <c r="O5" s="64"/>
      <c r="P5" s="64"/>
      <c r="Q5" s="189" t="s">
        <v>78</v>
      </c>
      <c r="R5" s="189"/>
      <c r="S5" s="189"/>
      <c r="T5" s="189"/>
      <c r="U5" s="33"/>
    </row>
    <row r="6" spans="1:20" ht="22.5" customHeight="1">
      <c r="A6" s="194" t="s">
        <v>41</v>
      </c>
      <c r="B6" s="195"/>
      <c r="C6" s="159" t="s">
        <v>83</v>
      </c>
      <c r="D6" s="201"/>
      <c r="E6" s="202"/>
      <c r="F6" s="161" t="s">
        <v>61</v>
      </c>
      <c r="G6" s="171" t="s">
        <v>84</v>
      </c>
      <c r="H6" s="184" t="s">
        <v>62</v>
      </c>
      <c r="I6" s="185"/>
      <c r="J6" s="185"/>
      <c r="K6" s="185"/>
      <c r="L6" s="185"/>
      <c r="M6" s="185"/>
      <c r="N6" s="185"/>
      <c r="O6" s="185"/>
      <c r="P6" s="185"/>
      <c r="Q6" s="185"/>
      <c r="R6" s="186"/>
      <c r="S6" s="164" t="s">
        <v>136</v>
      </c>
      <c r="T6" s="164" t="s">
        <v>98</v>
      </c>
    </row>
    <row r="7" spans="1:30" s="46" customFormat="1" ht="16.5" customHeight="1">
      <c r="A7" s="196"/>
      <c r="B7" s="197"/>
      <c r="C7" s="164" t="s">
        <v>24</v>
      </c>
      <c r="D7" s="172" t="s">
        <v>5</v>
      </c>
      <c r="E7" s="180"/>
      <c r="F7" s="162"/>
      <c r="G7" s="168"/>
      <c r="H7" s="171" t="s">
        <v>18</v>
      </c>
      <c r="I7" s="172" t="s">
        <v>63</v>
      </c>
      <c r="J7" s="173"/>
      <c r="K7" s="173"/>
      <c r="L7" s="173"/>
      <c r="M7" s="173"/>
      <c r="N7" s="173"/>
      <c r="O7" s="173"/>
      <c r="P7" s="173"/>
      <c r="Q7" s="174"/>
      <c r="R7" s="180" t="s">
        <v>87</v>
      </c>
      <c r="S7" s="168"/>
      <c r="T7" s="168"/>
      <c r="U7" s="36"/>
      <c r="V7" s="36"/>
      <c r="W7" s="36"/>
      <c r="X7" s="36"/>
      <c r="Y7" s="36"/>
      <c r="Z7" s="36"/>
      <c r="AA7" s="36"/>
      <c r="AB7" s="36"/>
      <c r="AC7" s="36"/>
      <c r="AD7" s="36"/>
    </row>
    <row r="8" spans="1:20" ht="15.75" customHeight="1">
      <c r="A8" s="196"/>
      <c r="B8" s="197"/>
      <c r="C8" s="168"/>
      <c r="D8" s="163"/>
      <c r="E8" s="181"/>
      <c r="F8" s="162"/>
      <c r="G8" s="168"/>
      <c r="H8" s="168"/>
      <c r="I8" s="171" t="s">
        <v>18</v>
      </c>
      <c r="J8" s="175" t="s">
        <v>5</v>
      </c>
      <c r="K8" s="176"/>
      <c r="L8" s="176"/>
      <c r="M8" s="176"/>
      <c r="N8" s="176"/>
      <c r="O8" s="176"/>
      <c r="P8" s="176"/>
      <c r="Q8" s="177"/>
      <c r="R8" s="190"/>
      <c r="S8" s="168"/>
      <c r="T8" s="168"/>
    </row>
    <row r="9" spans="1:20" ht="15.75" customHeight="1">
      <c r="A9" s="196"/>
      <c r="B9" s="197"/>
      <c r="C9" s="168"/>
      <c r="D9" s="164" t="s">
        <v>88</v>
      </c>
      <c r="E9" s="164" t="s">
        <v>89</v>
      </c>
      <c r="F9" s="162"/>
      <c r="G9" s="168"/>
      <c r="H9" s="168"/>
      <c r="I9" s="168"/>
      <c r="J9" s="177" t="s">
        <v>90</v>
      </c>
      <c r="K9" s="179" t="s">
        <v>91</v>
      </c>
      <c r="L9" s="164" t="s">
        <v>79</v>
      </c>
      <c r="M9" s="178" t="s">
        <v>65</v>
      </c>
      <c r="N9" s="171" t="s">
        <v>92</v>
      </c>
      <c r="O9" s="171" t="s">
        <v>68</v>
      </c>
      <c r="P9" s="171" t="s">
        <v>137</v>
      </c>
      <c r="Q9" s="171" t="s">
        <v>69</v>
      </c>
      <c r="R9" s="190"/>
      <c r="S9" s="168"/>
      <c r="T9" s="168"/>
    </row>
    <row r="10" spans="1:20" ht="67.5" customHeight="1">
      <c r="A10" s="198"/>
      <c r="B10" s="199"/>
      <c r="C10" s="169"/>
      <c r="D10" s="169"/>
      <c r="E10" s="169"/>
      <c r="F10" s="163"/>
      <c r="G10" s="169"/>
      <c r="H10" s="169"/>
      <c r="I10" s="169"/>
      <c r="J10" s="177"/>
      <c r="K10" s="179"/>
      <c r="L10" s="165"/>
      <c r="M10" s="178"/>
      <c r="N10" s="169"/>
      <c r="O10" s="169" t="s">
        <v>68</v>
      </c>
      <c r="P10" s="169" t="s">
        <v>137</v>
      </c>
      <c r="Q10" s="169" t="s">
        <v>69</v>
      </c>
      <c r="R10" s="181"/>
      <c r="S10" s="169"/>
      <c r="T10" s="169"/>
    </row>
    <row r="11" spans="1:20" ht="11.25" customHeight="1">
      <c r="A11" s="175" t="s">
        <v>4</v>
      </c>
      <c r="B11" s="177"/>
      <c r="C11" s="54"/>
      <c r="D11" s="54"/>
      <c r="E11" s="41"/>
      <c r="F11" s="54"/>
      <c r="G11" s="41">
        <v>5</v>
      </c>
      <c r="H11" s="41">
        <v>6</v>
      </c>
      <c r="I11" s="41">
        <v>7</v>
      </c>
      <c r="J11" s="41">
        <v>8</v>
      </c>
      <c r="K11" s="41">
        <v>9</v>
      </c>
      <c r="L11" s="41">
        <v>10</v>
      </c>
      <c r="M11" s="41">
        <v>11</v>
      </c>
      <c r="N11" s="41">
        <v>12</v>
      </c>
      <c r="O11" s="41">
        <v>13</v>
      </c>
      <c r="P11" s="41">
        <v>14</v>
      </c>
      <c r="Q11" s="41">
        <v>15</v>
      </c>
      <c r="R11" s="41">
        <v>16</v>
      </c>
      <c r="S11" s="41">
        <v>17</v>
      </c>
      <c r="T11" s="41">
        <v>18</v>
      </c>
    </row>
    <row r="12" spans="1:21" s="50" customFormat="1" ht="18.75" customHeight="1">
      <c r="A12" s="159" t="s">
        <v>17</v>
      </c>
      <c r="B12" s="160"/>
      <c r="C12" s="60">
        <f>C13+C18</f>
        <v>30512576</v>
      </c>
      <c r="D12" s="60">
        <f>D13+D18</f>
        <v>15342370</v>
      </c>
      <c r="E12" s="60">
        <f aca="true" t="shared" si="0" ref="E12:S12">E13+E18</f>
        <v>15170206</v>
      </c>
      <c r="F12" s="60">
        <f t="shared" si="0"/>
        <v>20147</v>
      </c>
      <c r="G12" s="60">
        <f t="shared" si="0"/>
        <v>0</v>
      </c>
      <c r="H12" s="60">
        <f t="shared" si="0"/>
        <v>30492429</v>
      </c>
      <c r="I12" s="60">
        <f t="shared" si="0"/>
        <v>24434741</v>
      </c>
      <c r="J12" s="60">
        <f t="shared" si="0"/>
        <v>670514</v>
      </c>
      <c r="K12" s="60">
        <f t="shared" si="0"/>
        <v>128869</v>
      </c>
      <c r="L12" s="60">
        <f t="shared" si="0"/>
        <v>4300</v>
      </c>
      <c r="M12" s="60">
        <f t="shared" si="0"/>
        <v>23574759</v>
      </c>
      <c r="N12" s="60">
        <f t="shared" si="0"/>
        <v>55157</v>
      </c>
      <c r="O12" s="60">
        <f t="shared" si="0"/>
        <v>0</v>
      </c>
      <c r="P12" s="60">
        <f t="shared" si="0"/>
        <v>0</v>
      </c>
      <c r="Q12" s="60">
        <f t="shared" si="0"/>
        <v>1142</v>
      </c>
      <c r="R12" s="60">
        <f t="shared" si="0"/>
        <v>6057688</v>
      </c>
      <c r="S12" s="60">
        <f t="shared" si="0"/>
        <v>29688746</v>
      </c>
      <c r="T12" s="94">
        <f aca="true" t="shared" si="1" ref="T12:T18">(J12+K12+L12)/I12*100%</f>
        <v>0.03289099728947403</v>
      </c>
      <c r="U12" s="121">
        <f aca="true" t="shared" si="2" ref="U12:U49">C12-I12-R12</f>
        <v>20147</v>
      </c>
    </row>
    <row r="13" spans="1:21" s="50" customFormat="1" ht="16.5" customHeight="1">
      <c r="A13" s="38" t="s">
        <v>0</v>
      </c>
      <c r="B13" s="125" t="s">
        <v>60</v>
      </c>
      <c r="C13" s="60">
        <f>C14+C15+C16+C17</f>
        <v>274668</v>
      </c>
      <c r="D13" s="60">
        <f aca="true" t="shared" si="3" ref="D13:S13">D14+D15+D16+D17</f>
        <v>182397</v>
      </c>
      <c r="E13" s="60">
        <f t="shared" si="3"/>
        <v>92271</v>
      </c>
      <c r="F13" s="60">
        <f t="shared" si="3"/>
        <v>2668</v>
      </c>
      <c r="G13" s="60">
        <f t="shared" si="3"/>
        <v>0</v>
      </c>
      <c r="H13" s="60">
        <f t="shared" si="3"/>
        <v>272000</v>
      </c>
      <c r="I13" s="60">
        <f>I14+I15+I16+I17</f>
        <v>53890</v>
      </c>
      <c r="J13" s="60">
        <f t="shared" si="3"/>
        <v>53890</v>
      </c>
      <c r="K13" s="60">
        <f t="shared" si="3"/>
        <v>0</v>
      </c>
      <c r="L13" s="60">
        <f t="shared" si="3"/>
        <v>0</v>
      </c>
      <c r="M13" s="60">
        <f t="shared" si="3"/>
        <v>0</v>
      </c>
      <c r="N13" s="60">
        <f t="shared" si="3"/>
        <v>0</v>
      </c>
      <c r="O13" s="60">
        <f t="shared" si="3"/>
        <v>0</v>
      </c>
      <c r="P13" s="60">
        <f t="shared" si="3"/>
        <v>0</v>
      </c>
      <c r="Q13" s="60">
        <f t="shared" si="3"/>
        <v>0</v>
      </c>
      <c r="R13" s="60">
        <f t="shared" si="3"/>
        <v>218110</v>
      </c>
      <c r="S13" s="60">
        <f t="shared" si="3"/>
        <v>218110</v>
      </c>
      <c r="T13" s="94">
        <f t="shared" si="1"/>
        <v>1</v>
      </c>
      <c r="U13" s="121">
        <f t="shared" si="2"/>
        <v>2668</v>
      </c>
    </row>
    <row r="14" spans="1:21" s="79" customFormat="1" ht="16.5" customHeight="1">
      <c r="A14" s="41" t="s">
        <v>161</v>
      </c>
      <c r="B14" s="126" t="s">
        <v>138</v>
      </c>
      <c r="C14" s="54">
        <v>64317</v>
      </c>
      <c r="D14" s="54">
        <v>51917</v>
      </c>
      <c r="E14" s="54">
        <v>12400</v>
      </c>
      <c r="F14" s="54"/>
      <c r="G14" s="54"/>
      <c r="H14" s="54">
        <v>64317</v>
      </c>
      <c r="I14" s="54">
        <v>12400</v>
      </c>
      <c r="J14" s="54">
        <v>12400</v>
      </c>
      <c r="K14" s="54"/>
      <c r="L14" s="54"/>
      <c r="M14" s="54"/>
      <c r="N14" s="54"/>
      <c r="O14" s="54"/>
      <c r="P14" s="54"/>
      <c r="Q14" s="56"/>
      <c r="R14" s="55">
        <v>51917</v>
      </c>
      <c r="S14" s="54">
        <v>51917</v>
      </c>
      <c r="T14" s="99">
        <f>((J14+K14+L14)/I14)*100%</f>
        <v>1</v>
      </c>
      <c r="U14" s="121">
        <f t="shared" si="2"/>
        <v>0</v>
      </c>
    </row>
    <row r="15" spans="1:21" s="79" customFormat="1" ht="16.5" customHeight="1">
      <c r="A15" s="41" t="s">
        <v>162</v>
      </c>
      <c r="B15" s="126" t="s">
        <v>139</v>
      </c>
      <c r="C15" s="54">
        <v>79963</v>
      </c>
      <c r="D15" s="54">
        <v>67295</v>
      </c>
      <c r="E15" s="54">
        <v>12668</v>
      </c>
      <c r="F15" s="54">
        <v>2668</v>
      </c>
      <c r="G15" s="54"/>
      <c r="H15" s="54">
        <v>77295</v>
      </c>
      <c r="I15" s="54">
        <v>10000</v>
      </c>
      <c r="J15" s="54">
        <v>10000</v>
      </c>
      <c r="K15" s="54"/>
      <c r="L15" s="54"/>
      <c r="M15" s="54"/>
      <c r="N15" s="54"/>
      <c r="O15" s="54"/>
      <c r="P15" s="54"/>
      <c r="Q15" s="56"/>
      <c r="R15" s="55">
        <v>67295</v>
      </c>
      <c r="S15" s="54">
        <v>67295</v>
      </c>
      <c r="T15" s="99">
        <f>((J15+K15+L15)/I15)*100%</f>
        <v>1</v>
      </c>
      <c r="U15" s="121"/>
    </row>
    <row r="16" spans="1:21" s="79" customFormat="1" ht="16.5" customHeight="1">
      <c r="A16" s="41" t="s">
        <v>163</v>
      </c>
      <c r="B16" s="126" t="s">
        <v>140</v>
      </c>
      <c r="C16" s="54">
        <v>60453</v>
      </c>
      <c r="D16" s="54">
        <v>5850</v>
      </c>
      <c r="E16" s="54">
        <v>54603</v>
      </c>
      <c r="F16" s="54"/>
      <c r="G16" s="54"/>
      <c r="H16" s="54">
        <v>60453</v>
      </c>
      <c r="I16" s="54">
        <v>18890</v>
      </c>
      <c r="J16" s="54">
        <v>18890</v>
      </c>
      <c r="K16" s="54"/>
      <c r="L16" s="54"/>
      <c r="M16" s="54"/>
      <c r="N16" s="54"/>
      <c r="O16" s="54"/>
      <c r="P16" s="54"/>
      <c r="Q16" s="56"/>
      <c r="R16" s="55">
        <v>41563</v>
      </c>
      <c r="S16" s="54">
        <v>41563</v>
      </c>
      <c r="T16" s="99">
        <f>((J16+K16+L16)/I16)*100%</f>
        <v>1</v>
      </c>
      <c r="U16" s="121">
        <f t="shared" si="2"/>
        <v>0</v>
      </c>
    </row>
    <row r="17" spans="1:21" s="79" customFormat="1" ht="16.5" customHeight="1">
      <c r="A17" s="41" t="s">
        <v>164</v>
      </c>
      <c r="B17" s="126" t="s">
        <v>141</v>
      </c>
      <c r="C17" s="54">
        <v>69935</v>
      </c>
      <c r="D17" s="54">
        <v>57335</v>
      </c>
      <c r="E17" s="54">
        <v>12600</v>
      </c>
      <c r="F17" s="54"/>
      <c r="G17" s="54"/>
      <c r="H17" s="54">
        <v>69935</v>
      </c>
      <c r="I17" s="54">
        <v>12600</v>
      </c>
      <c r="J17" s="54">
        <v>12600</v>
      </c>
      <c r="K17" s="54"/>
      <c r="L17" s="54"/>
      <c r="M17" s="54"/>
      <c r="N17" s="54"/>
      <c r="O17" s="54"/>
      <c r="P17" s="54"/>
      <c r="Q17" s="100"/>
      <c r="R17" s="55">
        <v>57335</v>
      </c>
      <c r="S17" s="54">
        <v>57335</v>
      </c>
      <c r="T17" s="99">
        <f>((J17+K17+L17)/I17)*100%</f>
        <v>1</v>
      </c>
      <c r="U17" s="121">
        <f t="shared" si="2"/>
        <v>0</v>
      </c>
    </row>
    <row r="18" spans="1:21" s="50" customFormat="1" ht="16.5" customHeight="1">
      <c r="A18" s="38" t="s">
        <v>1</v>
      </c>
      <c r="B18" s="125" t="s">
        <v>10</v>
      </c>
      <c r="C18" s="60">
        <f aca="true" t="shared" si="4" ref="C18:S18">C19+C25+C29+C34+C37+C41+C44+C47</f>
        <v>30237908</v>
      </c>
      <c r="D18" s="60">
        <f>D19+D25+D29+D34+D37+D41+D44+D47</f>
        <v>15159973</v>
      </c>
      <c r="E18" s="60">
        <f t="shared" si="4"/>
        <v>15077935</v>
      </c>
      <c r="F18" s="60">
        <f t="shared" si="4"/>
        <v>17479</v>
      </c>
      <c r="G18" s="60">
        <f t="shared" si="4"/>
        <v>0</v>
      </c>
      <c r="H18" s="60">
        <f t="shared" si="4"/>
        <v>30220429</v>
      </c>
      <c r="I18" s="60">
        <f t="shared" si="4"/>
        <v>24380851</v>
      </c>
      <c r="J18" s="60">
        <f t="shared" si="4"/>
        <v>616624</v>
      </c>
      <c r="K18" s="60">
        <f t="shared" si="4"/>
        <v>128869</v>
      </c>
      <c r="L18" s="60">
        <f t="shared" si="4"/>
        <v>4300</v>
      </c>
      <c r="M18" s="60">
        <f t="shared" si="4"/>
        <v>23574759</v>
      </c>
      <c r="N18" s="60">
        <f t="shared" si="4"/>
        <v>55157</v>
      </c>
      <c r="O18" s="60">
        <f t="shared" si="4"/>
        <v>0</v>
      </c>
      <c r="P18" s="60">
        <f t="shared" si="4"/>
        <v>0</v>
      </c>
      <c r="Q18" s="60">
        <f t="shared" si="4"/>
        <v>1142</v>
      </c>
      <c r="R18" s="60">
        <f t="shared" si="4"/>
        <v>5839578</v>
      </c>
      <c r="S18" s="60">
        <f t="shared" si="4"/>
        <v>29470636</v>
      </c>
      <c r="T18" s="94">
        <f t="shared" si="1"/>
        <v>0.030753356394327663</v>
      </c>
      <c r="U18" s="121"/>
    </row>
    <row r="19" spans="1:21" s="50" customFormat="1" ht="31.5" customHeight="1">
      <c r="A19" s="38" t="s">
        <v>25</v>
      </c>
      <c r="B19" s="98" t="s">
        <v>159</v>
      </c>
      <c r="C19" s="60">
        <f>C20+C21+C22+C23+C24</f>
        <v>24586108</v>
      </c>
      <c r="D19" s="60">
        <f>D20+D21+D22+D23+D24</f>
        <v>11180857</v>
      </c>
      <c r="E19" s="60">
        <f aca="true" t="shared" si="5" ref="E19:S19">E20+E21+E22+E23+E24</f>
        <v>13405251</v>
      </c>
      <c r="F19" s="60">
        <f t="shared" si="5"/>
        <v>0</v>
      </c>
      <c r="G19" s="60">
        <f t="shared" si="5"/>
        <v>0</v>
      </c>
      <c r="H19" s="60">
        <f t="shared" si="5"/>
        <v>24586108</v>
      </c>
      <c r="I19" s="60">
        <f t="shared" si="5"/>
        <v>21590790</v>
      </c>
      <c r="J19" s="60">
        <f t="shared" si="5"/>
        <v>195276</v>
      </c>
      <c r="K19" s="60">
        <f t="shared" si="5"/>
        <v>113661</v>
      </c>
      <c r="L19" s="60">
        <f t="shared" si="5"/>
        <v>0</v>
      </c>
      <c r="M19" s="60">
        <f t="shared" si="5"/>
        <v>21226696</v>
      </c>
      <c r="N19" s="60">
        <f t="shared" si="5"/>
        <v>55157</v>
      </c>
      <c r="O19" s="60">
        <f t="shared" si="5"/>
        <v>0</v>
      </c>
      <c r="P19" s="60">
        <f t="shared" si="5"/>
        <v>0</v>
      </c>
      <c r="Q19" s="60">
        <f t="shared" si="5"/>
        <v>0</v>
      </c>
      <c r="R19" s="60">
        <f t="shared" si="5"/>
        <v>2995318</v>
      </c>
      <c r="S19" s="60">
        <f t="shared" si="5"/>
        <v>24277171</v>
      </c>
      <c r="T19" s="94">
        <f aca="true" t="shared" si="6" ref="T19:T28">(J19+K19+L19)/I19*100%</f>
        <v>0.014308739976628924</v>
      </c>
      <c r="U19" s="121">
        <f t="shared" si="2"/>
        <v>0</v>
      </c>
    </row>
    <row r="20" spans="1:22" s="79" customFormat="1" ht="16.5" customHeight="1">
      <c r="A20" s="41" t="s">
        <v>27</v>
      </c>
      <c r="B20" s="126" t="s">
        <v>115</v>
      </c>
      <c r="C20" s="54">
        <v>1096767</v>
      </c>
      <c r="D20" s="54">
        <v>656155</v>
      </c>
      <c r="E20" s="54">
        <v>440612</v>
      </c>
      <c r="F20" s="54">
        <v>0</v>
      </c>
      <c r="G20" s="54">
        <v>0</v>
      </c>
      <c r="H20" s="54">
        <v>1096767</v>
      </c>
      <c r="I20" s="54">
        <v>612669</v>
      </c>
      <c r="J20" s="54">
        <v>32789</v>
      </c>
      <c r="K20" s="54">
        <v>113661</v>
      </c>
      <c r="L20" s="54">
        <v>0</v>
      </c>
      <c r="M20" s="54">
        <v>453030</v>
      </c>
      <c r="N20" s="54">
        <v>13189</v>
      </c>
      <c r="O20" s="54">
        <v>0</v>
      </c>
      <c r="P20" s="54">
        <v>0</v>
      </c>
      <c r="Q20" s="56">
        <v>0</v>
      </c>
      <c r="R20" s="55">
        <v>484098</v>
      </c>
      <c r="S20" s="55">
        <v>950317</v>
      </c>
      <c r="T20" s="97">
        <f t="shared" si="6"/>
        <v>0.2390360863696384</v>
      </c>
      <c r="U20" s="121">
        <f t="shared" si="2"/>
        <v>0</v>
      </c>
      <c r="V20" s="90"/>
    </row>
    <row r="21" spans="1:22" s="79" customFormat="1" ht="16.5" customHeight="1">
      <c r="A21" s="41" t="s">
        <v>28</v>
      </c>
      <c r="B21" s="126" t="s">
        <v>116</v>
      </c>
      <c r="C21" s="54">
        <v>10608269</v>
      </c>
      <c r="D21" s="54">
        <v>9935565</v>
      </c>
      <c r="E21" s="54">
        <v>672704</v>
      </c>
      <c r="F21" s="54">
        <v>0</v>
      </c>
      <c r="G21" s="54">
        <v>0</v>
      </c>
      <c r="H21" s="54">
        <v>10608269</v>
      </c>
      <c r="I21" s="54">
        <v>10332221</v>
      </c>
      <c r="J21" s="54">
        <v>44847</v>
      </c>
      <c r="K21" s="54">
        <v>0</v>
      </c>
      <c r="L21" s="54">
        <v>0</v>
      </c>
      <c r="M21" s="54">
        <v>10245406</v>
      </c>
      <c r="N21" s="54">
        <v>41968</v>
      </c>
      <c r="O21" s="54">
        <v>0</v>
      </c>
      <c r="P21" s="54">
        <v>0</v>
      </c>
      <c r="Q21" s="56">
        <v>0</v>
      </c>
      <c r="R21" s="55">
        <v>276048</v>
      </c>
      <c r="S21" s="55">
        <v>10563422</v>
      </c>
      <c r="T21" s="97">
        <f t="shared" si="6"/>
        <v>0.004340499491832395</v>
      </c>
      <c r="U21" s="121">
        <f t="shared" si="2"/>
        <v>0</v>
      </c>
      <c r="V21" s="90"/>
    </row>
    <row r="22" spans="1:21" s="79" customFormat="1" ht="16.5" customHeight="1">
      <c r="A22" s="41" t="s">
        <v>64</v>
      </c>
      <c r="B22" s="126" t="s">
        <v>117</v>
      </c>
      <c r="C22" s="54">
        <v>11046075</v>
      </c>
      <c r="D22" s="54">
        <v>251370</v>
      </c>
      <c r="E22" s="54">
        <v>10794705</v>
      </c>
      <c r="F22" s="54">
        <v>0</v>
      </c>
      <c r="G22" s="54">
        <v>0</v>
      </c>
      <c r="H22" s="54">
        <v>11046075</v>
      </c>
      <c r="I22" s="54">
        <v>9127550</v>
      </c>
      <c r="J22" s="54">
        <v>44150</v>
      </c>
      <c r="K22" s="54">
        <v>0</v>
      </c>
      <c r="L22" s="54">
        <v>0</v>
      </c>
      <c r="M22" s="54">
        <v>9083400</v>
      </c>
      <c r="N22" s="54">
        <v>0</v>
      </c>
      <c r="O22" s="54">
        <v>0</v>
      </c>
      <c r="P22" s="54">
        <v>0</v>
      </c>
      <c r="Q22" s="56">
        <v>0</v>
      </c>
      <c r="R22" s="55">
        <v>1918525</v>
      </c>
      <c r="S22" s="55">
        <v>11001925</v>
      </c>
      <c r="T22" s="97">
        <f t="shared" si="6"/>
        <v>0.0048370044535499665</v>
      </c>
      <c r="U22" s="121">
        <f t="shared" si="2"/>
        <v>0</v>
      </c>
    </row>
    <row r="23" spans="1:21" s="79" customFormat="1" ht="16.5" customHeight="1">
      <c r="A23" s="41" t="s">
        <v>66</v>
      </c>
      <c r="B23" s="126" t="s">
        <v>118</v>
      </c>
      <c r="C23" s="54">
        <v>1823118</v>
      </c>
      <c r="D23" s="54">
        <v>337767</v>
      </c>
      <c r="E23" s="54">
        <v>1485351</v>
      </c>
      <c r="F23" s="54">
        <v>0</v>
      </c>
      <c r="G23" s="54">
        <v>0</v>
      </c>
      <c r="H23" s="54">
        <v>1823118</v>
      </c>
      <c r="I23" s="54">
        <v>1506471</v>
      </c>
      <c r="J23" s="54">
        <v>61611</v>
      </c>
      <c r="K23" s="54">
        <v>0</v>
      </c>
      <c r="L23" s="54">
        <v>0</v>
      </c>
      <c r="M23" s="54">
        <v>1444860</v>
      </c>
      <c r="N23" s="54">
        <v>0</v>
      </c>
      <c r="O23" s="54">
        <v>0</v>
      </c>
      <c r="P23" s="54">
        <v>0</v>
      </c>
      <c r="Q23" s="56">
        <v>0</v>
      </c>
      <c r="R23" s="55">
        <v>316647</v>
      </c>
      <c r="S23" s="55">
        <v>1761507</v>
      </c>
      <c r="T23" s="97">
        <f t="shared" si="6"/>
        <v>0.04089756789211342</v>
      </c>
      <c r="U23" s="121">
        <f t="shared" si="2"/>
        <v>0</v>
      </c>
    </row>
    <row r="24" spans="1:21" s="79" customFormat="1" ht="16.5" customHeight="1">
      <c r="A24" s="41" t="s">
        <v>67</v>
      </c>
      <c r="B24" s="126" t="s">
        <v>119</v>
      </c>
      <c r="C24" s="54">
        <v>11879</v>
      </c>
      <c r="D24" s="54">
        <v>0</v>
      </c>
      <c r="E24" s="54">
        <v>11879</v>
      </c>
      <c r="F24" s="54">
        <v>0</v>
      </c>
      <c r="G24" s="54">
        <v>0</v>
      </c>
      <c r="H24" s="54">
        <v>11879</v>
      </c>
      <c r="I24" s="54">
        <v>11879</v>
      </c>
      <c r="J24" s="54">
        <v>11879</v>
      </c>
      <c r="K24" s="54">
        <v>0</v>
      </c>
      <c r="L24" s="54">
        <v>0</v>
      </c>
      <c r="M24" s="54">
        <v>0</v>
      </c>
      <c r="N24" s="54">
        <v>0</v>
      </c>
      <c r="O24" s="54">
        <v>0</v>
      </c>
      <c r="P24" s="54">
        <v>0</v>
      </c>
      <c r="Q24" s="56">
        <v>0</v>
      </c>
      <c r="R24" s="55">
        <v>0</v>
      </c>
      <c r="S24" s="55">
        <v>0</v>
      </c>
      <c r="T24" s="97">
        <f t="shared" si="6"/>
        <v>1</v>
      </c>
      <c r="U24" s="121">
        <f t="shared" si="2"/>
        <v>0</v>
      </c>
    </row>
    <row r="25" spans="1:21" s="50" customFormat="1" ht="33.75" customHeight="1">
      <c r="A25" s="38" t="s">
        <v>26</v>
      </c>
      <c r="B25" s="98" t="s">
        <v>107</v>
      </c>
      <c r="C25" s="60">
        <f>SUM(C26:C28)</f>
        <v>679867</v>
      </c>
      <c r="D25" s="60">
        <f>SUM(D26:D28)</f>
        <v>480760</v>
      </c>
      <c r="E25" s="60">
        <f>SUM(E26:E28)</f>
        <v>199107</v>
      </c>
      <c r="F25" s="60">
        <f aca="true" t="shared" si="7" ref="F25:R25">SUM(F26:F28)</f>
        <v>0</v>
      </c>
      <c r="G25" s="60">
        <f t="shared" si="7"/>
        <v>0</v>
      </c>
      <c r="H25" s="60">
        <f t="shared" si="7"/>
        <v>679867</v>
      </c>
      <c r="I25" s="60">
        <f t="shared" si="7"/>
        <v>292482</v>
      </c>
      <c r="J25" s="60">
        <f t="shared" si="7"/>
        <v>84342</v>
      </c>
      <c r="K25" s="60">
        <f t="shared" si="7"/>
        <v>0</v>
      </c>
      <c r="L25" s="60">
        <f t="shared" si="7"/>
        <v>0</v>
      </c>
      <c r="M25" s="60">
        <f t="shared" si="7"/>
        <v>208140</v>
      </c>
      <c r="N25" s="60">
        <f t="shared" si="7"/>
        <v>0</v>
      </c>
      <c r="O25" s="60">
        <f t="shared" si="7"/>
        <v>0</v>
      </c>
      <c r="P25" s="60">
        <f t="shared" si="7"/>
        <v>0</v>
      </c>
      <c r="Q25" s="60">
        <f t="shared" si="7"/>
        <v>0</v>
      </c>
      <c r="R25" s="60">
        <f t="shared" si="7"/>
        <v>387385</v>
      </c>
      <c r="S25" s="60">
        <f>SUM(S26:S28)</f>
        <v>595525</v>
      </c>
      <c r="T25" s="94">
        <f t="shared" si="6"/>
        <v>0.28836646357724577</v>
      </c>
      <c r="U25" s="121">
        <f t="shared" si="2"/>
        <v>0</v>
      </c>
    </row>
    <row r="26" spans="1:21" s="79" customFormat="1" ht="16.5" customHeight="1">
      <c r="A26" s="41" t="s">
        <v>29</v>
      </c>
      <c r="B26" s="126" t="s">
        <v>104</v>
      </c>
      <c r="C26" s="54">
        <v>166137</v>
      </c>
      <c r="D26" s="54">
        <v>93715</v>
      </c>
      <c r="E26" s="54">
        <v>72422</v>
      </c>
      <c r="F26" s="54"/>
      <c r="G26" s="54"/>
      <c r="H26" s="54">
        <v>166137</v>
      </c>
      <c r="I26" s="54">
        <v>72622</v>
      </c>
      <c r="J26" s="54">
        <v>39422</v>
      </c>
      <c r="K26" s="54"/>
      <c r="L26" s="54"/>
      <c r="M26" s="54">
        <v>33200</v>
      </c>
      <c r="N26" s="54"/>
      <c r="O26" s="54"/>
      <c r="P26" s="56"/>
      <c r="Q26" s="56"/>
      <c r="R26" s="56">
        <v>93515</v>
      </c>
      <c r="S26" s="54">
        <v>126715</v>
      </c>
      <c r="T26" s="97">
        <f t="shared" si="6"/>
        <v>0.5428382583790036</v>
      </c>
      <c r="U26" s="121">
        <f t="shared" si="2"/>
        <v>0</v>
      </c>
    </row>
    <row r="27" spans="1:21" s="79" customFormat="1" ht="16.5" customHeight="1">
      <c r="A27" s="41" t="s">
        <v>30</v>
      </c>
      <c r="B27" s="126" t="s">
        <v>105</v>
      </c>
      <c r="C27" s="54">
        <v>198941</v>
      </c>
      <c r="D27" s="54">
        <v>148141</v>
      </c>
      <c r="E27" s="54">
        <v>50800</v>
      </c>
      <c r="F27" s="54"/>
      <c r="G27" s="54"/>
      <c r="H27" s="54">
        <v>198941</v>
      </c>
      <c r="I27" s="54">
        <v>99140</v>
      </c>
      <c r="J27" s="54">
        <v>5400</v>
      </c>
      <c r="K27" s="54"/>
      <c r="L27" s="54"/>
      <c r="M27" s="54">
        <v>93740</v>
      </c>
      <c r="N27" s="54"/>
      <c r="O27" s="54"/>
      <c r="P27" s="56"/>
      <c r="Q27" s="56"/>
      <c r="R27" s="56">
        <v>99801</v>
      </c>
      <c r="S27" s="54">
        <v>193541</v>
      </c>
      <c r="T27" s="97">
        <f t="shared" si="6"/>
        <v>0.05446842848497075</v>
      </c>
      <c r="U27" s="121">
        <f t="shared" si="2"/>
        <v>0</v>
      </c>
    </row>
    <row r="28" spans="1:21" s="79" customFormat="1" ht="16.5" customHeight="1">
      <c r="A28" s="41" t="s">
        <v>143</v>
      </c>
      <c r="B28" s="126" t="s">
        <v>106</v>
      </c>
      <c r="C28" s="54">
        <v>314789</v>
      </c>
      <c r="D28" s="54">
        <v>238904</v>
      </c>
      <c r="E28" s="54">
        <v>75885</v>
      </c>
      <c r="F28" s="54"/>
      <c r="G28" s="54"/>
      <c r="H28" s="54">
        <v>314789</v>
      </c>
      <c r="I28" s="54">
        <v>120720</v>
      </c>
      <c r="J28" s="54">
        <v>39520</v>
      </c>
      <c r="K28" s="54"/>
      <c r="L28" s="54"/>
      <c r="M28" s="54">
        <v>81200</v>
      </c>
      <c r="N28" s="54"/>
      <c r="O28" s="54"/>
      <c r="P28" s="56"/>
      <c r="Q28" s="56"/>
      <c r="R28" s="56">
        <v>194069</v>
      </c>
      <c r="S28" s="54">
        <v>275269</v>
      </c>
      <c r="T28" s="97">
        <f t="shared" si="6"/>
        <v>0.3273691186216037</v>
      </c>
      <c r="U28" s="121">
        <f t="shared" si="2"/>
        <v>0</v>
      </c>
    </row>
    <row r="29" spans="1:21" s="50" customFormat="1" ht="43.5" customHeight="1">
      <c r="A29" s="38" t="s">
        <v>31</v>
      </c>
      <c r="B29" s="98" t="s">
        <v>120</v>
      </c>
      <c r="C29" s="61">
        <f>SUM(C30:C33)</f>
        <v>711586</v>
      </c>
      <c r="D29" s="61">
        <f>SUM(D30:D33)</f>
        <v>516766</v>
      </c>
      <c r="E29" s="61">
        <f aca="true" t="shared" si="8" ref="E29:S29">SUM(E30:E33)</f>
        <v>194820</v>
      </c>
      <c r="F29" s="61">
        <f t="shared" si="8"/>
        <v>1430</v>
      </c>
      <c r="G29" s="61">
        <f t="shared" si="8"/>
        <v>0</v>
      </c>
      <c r="H29" s="61">
        <f t="shared" si="8"/>
        <v>710156</v>
      </c>
      <c r="I29" s="61">
        <f t="shared" si="8"/>
        <v>231778</v>
      </c>
      <c r="J29" s="61">
        <f t="shared" si="8"/>
        <v>14720</v>
      </c>
      <c r="K29" s="61">
        <f t="shared" si="8"/>
        <v>0</v>
      </c>
      <c r="L29" s="61">
        <f t="shared" si="8"/>
        <v>0</v>
      </c>
      <c r="M29" s="61">
        <f t="shared" si="8"/>
        <v>217058</v>
      </c>
      <c r="N29" s="61">
        <f t="shared" si="8"/>
        <v>0</v>
      </c>
      <c r="O29" s="61">
        <f t="shared" si="8"/>
        <v>0</v>
      </c>
      <c r="P29" s="61">
        <f t="shared" si="8"/>
        <v>0</v>
      </c>
      <c r="Q29" s="61">
        <f t="shared" si="8"/>
        <v>0</v>
      </c>
      <c r="R29" s="61">
        <f t="shared" si="8"/>
        <v>478378</v>
      </c>
      <c r="S29" s="61">
        <f t="shared" si="8"/>
        <v>695436</v>
      </c>
      <c r="T29" s="94">
        <f aca="true" t="shared" si="9" ref="T29:T44">(J29+K29+L29)/I29*100%</f>
        <v>0.06350904745057771</v>
      </c>
      <c r="U29" s="121">
        <f t="shared" si="2"/>
        <v>1430</v>
      </c>
    </row>
    <row r="30" spans="1:21" s="79" customFormat="1" ht="16.5" customHeight="1">
      <c r="A30" s="41" t="s">
        <v>70</v>
      </c>
      <c r="B30" s="127" t="s">
        <v>121</v>
      </c>
      <c r="C30" s="76">
        <v>156411</v>
      </c>
      <c r="D30" s="67">
        <v>151537</v>
      </c>
      <c r="E30" s="67">
        <v>4874</v>
      </c>
      <c r="F30" s="67">
        <v>1430</v>
      </c>
      <c r="G30" s="67"/>
      <c r="H30" s="76">
        <v>154981</v>
      </c>
      <c r="I30" s="67">
        <v>24444</v>
      </c>
      <c r="J30" s="67">
        <v>2074</v>
      </c>
      <c r="K30" s="67"/>
      <c r="L30" s="67"/>
      <c r="M30" s="67">
        <v>22370</v>
      </c>
      <c r="N30" s="67"/>
      <c r="O30" s="67"/>
      <c r="P30" s="67"/>
      <c r="Q30" s="68"/>
      <c r="R30" s="69">
        <v>130537</v>
      </c>
      <c r="S30" s="69">
        <v>152907</v>
      </c>
      <c r="T30" s="97">
        <f t="shared" si="9"/>
        <v>0.08484699721813124</v>
      </c>
      <c r="U30" s="121">
        <f t="shared" si="2"/>
        <v>1430</v>
      </c>
    </row>
    <row r="31" spans="1:21" s="79" customFormat="1" ht="16.5" customHeight="1">
      <c r="A31" s="41" t="s">
        <v>71</v>
      </c>
      <c r="B31" s="126" t="s">
        <v>122</v>
      </c>
      <c r="C31" s="76">
        <v>105288</v>
      </c>
      <c r="D31" s="41">
        <v>104588</v>
      </c>
      <c r="E31" s="41">
        <v>700</v>
      </c>
      <c r="F31" s="41"/>
      <c r="G31" s="41"/>
      <c r="H31" s="76">
        <v>105288</v>
      </c>
      <c r="I31" s="41">
        <v>900</v>
      </c>
      <c r="J31" s="41">
        <v>900</v>
      </c>
      <c r="K31" s="41"/>
      <c r="L31" s="41"/>
      <c r="M31" s="41">
        <v>0</v>
      </c>
      <c r="N31" s="41"/>
      <c r="O31" s="41"/>
      <c r="P31" s="41"/>
      <c r="Q31" s="58"/>
      <c r="R31" s="28">
        <v>104388</v>
      </c>
      <c r="S31" s="28">
        <v>104388</v>
      </c>
      <c r="T31" s="97">
        <f t="shared" si="9"/>
        <v>1</v>
      </c>
      <c r="U31" s="121">
        <f t="shared" si="2"/>
        <v>0</v>
      </c>
    </row>
    <row r="32" spans="1:21" s="79" customFormat="1" ht="16.5" customHeight="1">
      <c r="A32" s="41" t="s">
        <v>72</v>
      </c>
      <c r="B32" s="126" t="s">
        <v>123</v>
      </c>
      <c r="C32" s="76">
        <v>256462</v>
      </c>
      <c r="D32" s="41">
        <v>122346</v>
      </c>
      <c r="E32" s="41">
        <v>134116</v>
      </c>
      <c r="F32" s="41"/>
      <c r="G32" s="41"/>
      <c r="H32" s="76">
        <v>256462</v>
      </c>
      <c r="I32" s="41">
        <v>148304</v>
      </c>
      <c r="J32" s="41">
        <v>5116</v>
      </c>
      <c r="K32" s="41"/>
      <c r="L32" s="41"/>
      <c r="M32" s="41">
        <v>143188</v>
      </c>
      <c r="N32" s="41"/>
      <c r="O32" s="41"/>
      <c r="P32" s="41"/>
      <c r="Q32" s="58"/>
      <c r="R32" s="28">
        <v>108158</v>
      </c>
      <c r="S32" s="28">
        <v>251346</v>
      </c>
      <c r="T32" s="97">
        <f t="shared" si="9"/>
        <v>0.03449670946164635</v>
      </c>
      <c r="U32" s="121">
        <f t="shared" si="2"/>
        <v>0</v>
      </c>
    </row>
    <row r="33" spans="1:21" s="79" customFormat="1" ht="16.5" customHeight="1">
      <c r="A33" s="67" t="s">
        <v>144</v>
      </c>
      <c r="B33" s="127" t="s">
        <v>124</v>
      </c>
      <c r="C33" s="76">
        <v>193425</v>
      </c>
      <c r="D33" s="67">
        <v>138295</v>
      </c>
      <c r="E33" s="67">
        <v>55130</v>
      </c>
      <c r="F33" s="67"/>
      <c r="G33" s="67"/>
      <c r="H33" s="76">
        <v>193425</v>
      </c>
      <c r="I33" s="67">
        <v>58130</v>
      </c>
      <c r="J33" s="67">
        <v>6630</v>
      </c>
      <c r="K33" s="67"/>
      <c r="L33" s="67"/>
      <c r="M33" s="67">
        <v>51500</v>
      </c>
      <c r="N33" s="67"/>
      <c r="O33" s="67"/>
      <c r="P33" s="67"/>
      <c r="Q33" s="68"/>
      <c r="R33" s="69">
        <v>135295</v>
      </c>
      <c r="S33" s="69">
        <v>186795</v>
      </c>
      <c r="T33" s="101">
        <f t="shared" si="9"/>
        <v>0.11405470497161535</v>
      </c>
      <c r="U33" s="121">
        <f t="shared" si="2"/>
        <v>0</v>
      </c>
    </row>
    <row r="34" spans="1:21" s="29" customFormat="1" ht="51.75" customHeight="1">
      <c r="A34" s="52" t="s">
        <v>42</v>
      </c>
      <c r="B34" s="98" t="s">
        <v>156</v>
      </c>
      <c r="C34" s="60">
        <f>C35+C36</f>
        <v>1139192</v>
      </c>
      <c r="D34" s="60">
        <f>D35+D36</f>
        <v>1069764</v>
      </c>
      <c r="E34" s="60">
        <f>E35+E36</f>
        <v>69428</v>
      </c>
      <c r="F34" s="60">
        <f aca="true" t="shared" si="10" ref="F34:S34">F35+F36</f>
        <v>0</v>
      </c>
      <c r="G34" s="60">
        <f t="shared" si="10"/>
        <v>0</v>
      </c>
      <c r="H34" s="60">
        <f t="shared" si="10"/>
        <v>1139192</v>
      </c>
      <c r="I34" s="60">
        <f t="shared" si="10"/>
        <v>740343</v>
      </c>
      <c r="J34" s="60">
        <f t="shared" si="10"/>
        <v>20904</v>
      </c>
      <c r="K34" s="60">
        <f t="shared" si="10"/>
        <v>15008</v>
      </c>
      <c r="L34" s="60">
        <f t="shared" si="10"/>
        <v>4300</v>
      </c>
      <c r="M34" s="60">
        <f t="shared" si="10"/>
        <v>700131</v>
      </c>
      <c r="N34" s="60">
        <f t="shared" si="10"/>
        <v>0</v>
      </c>
      <c r="O34" s="60">
        <f t="shared" si="10"/>
        <v>0</v>
      </c>
      <c r="P34" s="60">
        <f t="shared" si="10"/>
        <v>0</v>
      </c>
      <c r="Q34" s="60">
        <f t="shared" si="10"/>
        <v>0</v>
      </c>
      <c r="R34" s="60">
        <f t="shared" si="10"/>
        <v>398849</v>
      </c>
      <c r="S34" s="60">
        <f t="shared" si="10"/>
        <v>1098980</v>
      </c>
      <c r="T34" s="91">
        <f>((J34+K34+L34)/I34)*100%</f>
        <v>0.05431536463504078</v>
      </c>
      <c r="U34" s="121">
        <f t="shared" si="2"/>
        <v>0</v>
      </c>
    </row>
    <row r="35" spans="1:21" s="79" customFormat="1" ht="16.5" customHeight="1">
      <c r="A35" s="102" t="s">
        <v>27</v>
      </c>
      <c r="B35" s="128" t="s">
        <v>154</v>
      </c>
      <c r="C35" s="103">
        <v>355464</v>
      </c>
      <c r="D35" s="103">
        <v>324816</v>
      </c>
      <c r="E35" s="103">
        <v>30648</v>
      </c>
      <c r="F35" s="103"/>
      <c r="G35" s="103"/>
      <c r="H35" s="103">
        <v>355464</v>
      </c>
      <c r="I35" s="103">
        <v>118359</v>
      </c>
      <c r="J35" s="103">
        <v>11722</v>
      </c>
      <c r="K35" s="103">
        <v>10208</v>
      </c>
      <c r="L35" s="103">
        <v>4300</v>
      </c>
      <c r="M35" s="103">
        <v>92129</v>
      </c>
      <c r="N35" s="103"/>
      <c r="O35" s="103"/>
      <c r="P35" s="103"/>
      <c r="Q35" s="104"/>
      <c r="R35" s="105">
        <v>237105</v>
      </c>
      <c r="S35" s="105">
        <v>329234</v>
      </c>
      <c r="T35" s="106">
        <f>((J35+K35+L35)/I35)*100%</f>
        <v>0.22161390346319249</v>
      </c>
      <c r="U35" s="121">
        <f t="shared" si="2"/>
        <v>0</v>
      </c>
    </row>
    <row r="36" spans="1:21" s="79" customFormat="1" ht="16.5" customHeight="1">
      <c r="A36" s="41" t="s">
        <v>28</v>
      </c>
      <c r="B36" s="126" t="s">
        <v>155</v>
      </c>
      <c r="C36" s="54">
        <v>783728</v>
      </c>
      <c r="D36" s="54">
        <v>744948</v>
      </c>
      <c r="E36" s="54">
        <v>38780</v>
      </c>
      <c r="F36" s="54"/>
      <c r="G36" s="54"/>
      <c r="H36" s="54">
        <v>783728</v>
      </c>
      <c r="I36" s="54">
        <v>621984</v>
      </c>
      <c r="J36" s="54">
        <v>9182</v>
      </c>
      <c r="K36" s="54">
        <v>4800</v>
      </c>
      <c r="L36" s="54"/>
      <c r="M36" s="54">
        <v>608002</v>
      </c>
      <c r="N36" s="54"/>
      <c r="O36" s="54"/>
      <c r="P36" s="54"/>
      <c r="Q36" s="56"/>
      <c r="R36" s="55">
        <v>161744</v>
      </c>
      <c r="S36" s="55">
        <v>769746</v>
      </c>
      <c r="T36" s="107">
        <f>((J36+K36+L36)/I36)*100%</f>
        <v>0.022479677933837525</v>
      </c>
      <c r="U36" s="121">
        <f t="shared" si="2"/>
        <v>0</v>
      </c>
    </row>
    <row r="37" spans="1:21" s="19" customFormat="1" ht="35.25" customHeight="1">
      <c r="A37" s="52" t="s">
        <v>43</v>
      </c>
      <c r="B37" s="129" t="s">
        <v>133</v>
      </c>
      <c r="C37" s="60">
        <f>D37+E37</f>
        <v>1573008</v>
      </c>
      <c r="D37" s="60">
        <f>D38+D39+D40</f>
        <v>764565</v>
      </c>
      <c r="E37" s="60">
        <f>E38+E39+E40</f>
        <v>808443</v>
      </c>
      <c r="F37" s="60">
        <f>F38+F39+F40</f>
        <v>4780</v>
      </c>
      <c r="G37" s="60">
        <f>G38+G39+G40</f>
        <v>0</v>
      </c>
      <c r="H37" s="60">
        <f>I37+R37</f>
        <v>1568228</v>
      </c>
      <c r="I37" s="60">
        <f>J37+K37+L37+M37+N37+O37+P37+Q37</f>
        <v>983460</v>
      </c>
      <c r="J37" s="60">
        <f>J38+J39+J40</f>
        <v>100083</v>
      </c>
      <c r="K37" s="60">
        <f aca="true" t="shared" si="11" ref="K37:Q37">K38+K39+K40</f>
        <v>200</v>
      </c>
      <c r="L37" s="60">
        <f t="shared" si="11"/>
        <v>0</v>
      </c>
      <c r="M37" s="60">
        <f t="shared" si="11"/>
        <v>882035</v>
      </c>
      <c r="N37" s="60">
        <f t="shared" si="11"/>
        <v>0</v>
      </c>
      <c r="O37" s="60">
        <f t="shared" si="11"/>
        <v>0</v>
      </c>
      <c r="P37" s="60">
        <f t="shared" si="11"/>
        <v>0</v>
      </c>
      <c r="Q37" s="60">
        <f t="shared" si="11"/>
        <v>1142</v>
      </c>
      <c r="R37" s="95">
        <f>R38+R39+R40</f>
        <v>584768</v>
      </c>
      <c r="S37" s="95">
        <f>M37+N37+O37+P37+Q37+R37</f>
        <v>1467945</v>
      </c>
      <c r="T37" s="96">
        <f t="shared" si="9"/>
        <v>0.10196957680027657</v>
      </c>
      <c r="U37" s="121">
        <f t="shared" si="2"/>
        <v>4780</v>
      </c>
    </row>
    <row r="38" spans="1:21" ht="16.5" customHeight="1">
      <c r="A38" s="41" t="s">
        <v>75</v>
      </c>
      <c r="B38" s="126" t="s">
        <v>130</v>
      </c>
      <c r="C38" s="54">
        <v>222553</v>
      </c>
      <c r="D38" s="54"/>
      <c r="E38" s="54">
        <v>222553</v>
      </c>
      <c r="F38" s="54">
        <v>4780</v>
      </c>
      <c r="G38" s="54"/>
      <c r="H38" s="54">
        <v>217773</v>
      </c>
      <c r="I38" s="54">
        <v>217773</v>
      </c>
      <c r="J38" s="54">
        <v>16331</v>
      </c>
      <c r="K38" s="54"/>
      <c r="L38" s="54"/>
      <c r="M38" s="54">
        <v>200300</v>
      </c>
      <c r="N38" s="54"/>
      <c r="O38" s="54"/>
      <c r="P38" s="54"/>
      <c r="Q38" s="56">
        <v>1142</v>
      </c>
      <c r="R38" s="55"/>
      <c r="S38" s="55">
        <v>201442</v>
      </c>
      <c r="T38" s="97">
        <f t="shared" si="9"/>
        <v>0.07499093092348455</v>
      </c>
      <c r="U38" s="121">
        <f t="shared" si="2"/>
        <v>4780</v>
      </c>
    </row>
    <row r="39" spans="1:21" ht="16.5" customHeight="1">
      <c r="A39" s="41" t="s">
        <v>76</v>
      </c>
      <c r="B39" s="126" t="s">
        <v>134</v>
      </c>
      <c r="C39" s="54">
        <v>1301488</v>
      </c>
      <c r="D39" s="54">
        <v>752540</v>
      </c>
      <c r="E39" s="54">
        <v>548948</v>
      </c>
      <c r="F39" s="54"/>
      <c r="G39" s="54"/>
      <c r="H39" s="54">
        <v>1301488</v>
      </c>
      <c r="I39" s="54">
        <v>733245</v>
      </c>
      <c r="J39" s="54">
        <v>60412</v>
      </c>
      <c r="K39" s="54">
        <v>200</v>
      </c>
      <c r="L39" s="54"/>
      <c r="M39" s="54">
        <v>672633</v>
      </c>
      <c r="N39" s="54"/>
      <c r="O39" s="54"/>
      <c r="P39" s="54"/>
      <c r="Q39" s="56"/>
      <c r="R39" s="55">
        <v>568243</v>
      </c>
      <c r="S39" s="55">
        <v>1240876</v>
      </c>
      <c r="T39" s="97">
        <f t="shared" si="9"/>
        <v>0.08266268436879896</v>
      </c>
      <c r="U39" s="121">
        <f t="shared" si="2"/>
        <v>0</v>
      </c>
    </row>
    <row r="40" spans="1:21" ht="16.5" customHeight="1">
      <c r="A40" s="41" t="s">
        <v>77</v>
      </c>
      <c r="B40" s="126" t="s">
        <v>135</v>
      </c>
      <c r="C40" s="54">
        <v>48967</v>
      </c>
      <c r="D40" s="54">
        <v>12025</v>
      </c>
      <c r="E40" s="54">
        <v>36942</v>
      </c>
      <c r="F40" s="54"/>
      <c r="G40" s="54"/>
      <c r="H40" s="54">
        <v>48967</v>
      </c>
      <c r="I40" s="54">
        <v>32442</v>
      </c>
      <c r="J40" s="54">
        <v>23340</v>
      </c>
      <c r="K40" s="54"/>
      <c r="L40" s="54"/>
      <c r="M40" s="54">
        <v>9102</v>
      </c>
      <c r="N40" s="54"/>
      <c r="O40" s="54"/>
      <c r="P40" s="54"/>
      <c r="Q40" s="56"/>
      <c r="R40" s="55">
        <v>16525</v>
      </c>
      <c r="S40" s="55">
        <v>25627</v>
      </c>
      <c r="T40" s="97">
        <f t="shared" si="9"/>
        <v>0.7194377658590716</v>
      </c>
      <c r="U40" s="121">
        <f t="shared" si="2"/>
        <v>0</v>
      </c>
    </row>
    <row r="41" spans="1:21" s="19" customFormat="1" ht="36.75" customHeight="1">
      <c r="A41" s="38" t="s">
        <v>44</v>
      </c>
      <c r="B41" s="98" t="s">
        <v>126</v>
      </c>
      <c r="C41" s="60">
        <f aca="true" t="shared" si="12" ref="C41:S41">C42+C43</f>
        <v>683632</v>
      </c>
      <c r="D41" s="60">
        <f>D42+D43</f>
        <v>650740</v>
      </c>
      <c r="E41" s="60">
        <f t="shared" si="12"/>
        <v>32892</v>
      </c>
      <c r="F41" s="60">
        <f t="shared" si="12"/>
        <v>400</v>
      </c>
      <c r="G41" s="60">
        <f t="shared" si="12"/>
        <v>0</v>
      </c>
      <c r="H41" s="60">
        <f t="shared" si="12"/>
        <v>683232</v>
      </c>
      <c r="I41" s="60">
        <f t="shared" si="12"/>
        <v>24442</v>
      </c>
      <c r="J41" s="60">
        <f t="shared" si="12"/>
        <v>23842</v>
      </c>
      <c r="K41" s="60">
        <f t="shared" si="12"/>
        <v>0</v>
      </c>
      <c r="L41" s="60">
        <f t="shared" si="12"/>
        <v>0</v>
      </c>
      <c r="M41" s="60">
        <f t="shared" si="12"/>
        <v>600</v>
      </c>
      <c r="N41" s="60">
        <f t="shared" si="12"/>
        <v>0</v>
      </c>
      <c r="O41" s="60">
        <f t="shared" si="12"/>
        <v>0</v>
      </c>
      <c r="P41" s="60">
        <f t="shared" si="12"/>
        <v>0</v>
      </c>
      <c r="Q41" s="60">
        <f t="shared" si="12"/>
        <v>0</v>
      </c>
      <c r="R41" s="60">
        <f t="shared" si="12"/>
        <v>658790</v>
      </c>
      <c r="S41" s="60">
        <f t="shared" si="12"/>
        <v>659390</v>
      </c>
      <c r="T41" s="96">
        <f t="shared" si="9"/>
        <v>0.9754520906636118</v>
      </c>
      <c r="U41" s="121">
        <f t="shared" si="2"/>
        <v>400</v>
      </c>
    </row>
    <row r="42" spans="1:21" s="79" customFormat="1" ht="16.5" customHeight="1">
      <c r="A42" s="41" t="s">
        <v>145</v>
      </c>
      <c r="B42" s="126" t="s">
        <v>127</v>
      </c>
      <c r="C42" s="54">
        <v>592584</v>
      </c>
      <c r="D42" s="54">
        <v>566917</v>
      </c>
      <c r="E42" s="54">
        <v>25667</v>
      </c>
      <c r="F42" s="54"/>
      <c r="G42" s="54"/>
      <c r="H42" s="54">
        <v>592584</v>
      </c>
      <c r="I42" s="54">
        <v>17667</v>
      </c>
      <c r="J42" s="54">
        <v>17467</v>
      </c>
      <c r="K42" s="54"/>
      <c r="L42" s="54"/>
      <c r="M42" s="54">
        <v>200</v>
      </c>
      <c r="N42" s="54"/>
      <c r="O42" s="54"/>
      <c r="P42" s="54"/>
      <c r="Q42" s="56"/>
      <c r="R42" s="55">
        <v>574917</v>
      </c>
      <c r="S42" s="55">
        <v>575117</v>
      </c>
      <c r="T42" s="108">
        <f t="shared" si="9"/>
        <v>0.9886794588781344</v>
      </c>
      <c r="U42" s="121">
        <f t="shared" si="2"/>
        <v>0</v>
      </c>
    </row>
    <row r="43" spans="1:21" s="79" customFormat="1" ht="16.5" customHeight="1">
      <c r="A43" s="41" t="s">
        <v>146</v>
      </c>
      <c r="B43" s="126" t="s">
        <v>128</v>
      </c>
      <c r="C43" s="54">
        <v>91048</v>
      </c>
      <c r="D43" s="54">
        <v>83823</v>
      </c>
      <c r="E43" s="54">
        <v>7225</v>
      </c>
      <c r="F43" s="54">
        <v>400</v>
      </c>
      <c r="G43" s="54"/>
      <c r="H43" s="54">
        <v>90648</v>
      </c>
      <c r="I43" s="54">
        <v>6775</v>
      </c>
      <c r="J43" s="54">
        <v>6375</v>
      </c>
      <c r="K43" s="54"/>
      <c r="L43" s="54"/>
      <c r="M43" s="54">
        <v>400</v>
      </c>
      <c r="N43" s="54"/>
      <c r="O43" s="54"/>
      <c r="P43" s="54"/>
      <c r="Q43" s="56"/>
      <c r="R43" s="55">
        <v>83873</v>
      </c>
      <c r="S43" s="55">
        <v>84273</v>
      </c>
      <c r="T43" s="108">
        <f t="shared" si="9"/>
        <v>0.940959409594096</v>
      </c>
      <c r="U43" s="121">
        <f t="shared" si="2"/>
        <v>400</v>
      </c>
    </row>
    <row r="44" spans="1:21" s="19" customFormat="1" ht="33.75" customHeight="1">
      <c r="A44" s="38" t="s">
        <v>45</v>
      </c>
      <c r="B44" s="98" t="s">
        <v>114</v>
      </c>
      <c r="C44" s="60">
        <f>C45+C46</f>
        <v>521327</v>
      </c>
      <c r="D44" s="60">
        <f aca="true" t="shared" si="13" ref="D44:S44">D45+D46</f>
        <v>293257</v>
      </c>
      <c r="E44" s="60">
        <f t="shared" si="13"/>
        <v>228070</v>
      </c>
      <c r="F44" s="60">
        <f t="shared" si="13"/>
        <v>10869</v>
      </c>
      <c r="G44" s="60">
        <f t="shared" si="13"/>
        <v>0</v>
      </c>
      <c r="H44" s="60">
        <f t="shared" si="13"/>
        <v>510458</v>
      </c>
      <c r="I44" s="60">
        <f t="shared" si="13"/>
        <v>293681</v>
      </c>
      <c r="J44" s="60">
        <f t="shared" si="13"/>
        <v>46893</v>
      </c>
      <c r="K44" s="60">
        <f t="shared" si="13"/>
        <v>0</v>
      </c>
      <c r="L44" s="60">
        <f t="shared" si="13"/>
        <v>0</v>
      </c>
      <c r="M44" s="60">
        <f t="shared" si="13"/>
        <v>246788</v>
      </c>
      <c r="N44" s="60">
        <f t="shared" si="13"/>
        <v>0</v>
      </c>
      <c r="O44" s="60">
        <f t="shared" si="13"/>
        <v>0</v>
      </c>
      <c r="P44" s="60">
        <f t="shared" si="13"/>
        <v>0</v>
      </c>
      <c r="Q44" s="60">
        <f t="shared" si="13"/>
        <v>0</v>
      </c>
      <c r="R44" s="60">
        <f t="shared" si="13"/>
        <v>216777</v>
      </c>
      <c r="S44" s="60">
        <f t="shared" si="13"/>
        <v>463565</v>
      </c>
      <c r="T44" s="96">
        <f t="shared" si="9"/>
        <v>0.15967325090829845</v>
      </c>
      <c r="U44" s="121"/>
    </row>
    <row r="45" spans="1:21" s="79" customFormat="1" ht="16.5" customHeight="1">
      <c r="A45" s="41" t="s">
        <v>147</v>
      </c>
      <c r="B45" s="126" t="s">
        <v>109</v>
      </c>
      <c r="C45" s="54">
        <v>104458</v>
      </c>
      <c r="D45" s="54">
        <v>84046</v>
      </c>
      <c r="E45" s="54">
        <v>20412</v>
      </c>
      <c r="F45" s="54">
        <v>0</v>
      </c>
      <c r="G45" s="54">
        <v>0</v>
      </c>
      <c r="H45" s="54">
        <v>104458</v>
      </c>
      <c r="I45" s="54">
        <v>20912</v>
      </c>
      <c r="J45" s="54">
        <v>8062</v>
      </c>
      <c r="K45" s="54">
        <v>0</v>
      </c>
      <c r="L45" s="54">
        <v>0</v>
      </c>
      <c r="M45" s="54">
        <v>12850</v>
      </c>
      <c r="N45" s="54">
        <v>0</v>
      </c>
      <c r="O45" s="54">
        <v>0</v>
      </c>
      <c r="P45" s="54">
        <v>0</v>
      </c>
      <c r="Q45" s="56">
        <v>0</v>
      </c>
      <c r="R45" s="55">
        <v>83546</v>
      </c>
      <c r="S45" s="55">
        <v>96396</v>
      </c>
      <c r="T45" s="97">
        <f>(J45+K45+L45)/I45*100%</f>
        <v>0.3855202754399388</v>
      </c>
      <c r="U45" s="121">
        <f t="shared" si="2"/>
        <v>0</v>
      </c>
    </row>
    <row r="46" spans="1:21" s="79" customFormat="1" ht="16.5" customHeight="1">
      <c r="A46" s="41" t="s">
        <v>148</v>
      </c>
      <c r="B46" s="126" t="s">
        <v>110</v>
      </c>
      <c r="C46" s="54">
        <v>416869</v>
      </c>
      <c r="D46" s="54">
        <v>209211</v>
      </c>
      <c r="E46" s="54">
        <v>207658</v>
      </c>
      <c r="F46" s="54">
        <v>10869</v>
      </c>
      <c r="G46" s="54">
        <v>0</v>
      </c>
      <c r="H46" s="54">
        <v>406000</v>
      </c>
      <c r="I46" s="54">
        <v>272769</v>
      </c>
      <c r="J46" s="54">
        <v>38831</v>
      </c>
      <c r="K46" s="54">
        <v>0</v>
      </c>
      <c r="L46" s="54">
        <v>0</v>
      </c>
      <c r="M46" s="54">
        <v>233938</v>
      </c>
      <c r="N46" s="54">
        <v>0</v>
      </c>
      <c r="O46" s="54">
        <v>0</v>
      </c>
      <c r="P46" s="54">
        <v>0</v>
      </c>
      <c r="Q46" s="56">
        <v>0</v>
      </c>
      <c r="R46" s="55">
        <v>133231</v>
      </c>
      <c r="S46" s="55">
        <v>367169</v>
      </c>
      <c r="T46" s="97">
        <f>(J46+K46+L46)/I46*100%</f>
        <v>0.1423585524748047</v>
      </c>
      <c r="U46" s="121"/>
    </row>
    <row r="47" spans="1:21" s="19" customFormat="1" ht="30.75" customHeight="1">
      <c r="A47" s="38" t="s">
        <v>46</v>
      </c>
      <c r="B47" s="98" t="s">
        <v>111</v>
      </c>
      <c r="C47" s="60">
        <f>C48+C49</f>
        <v>343188</v>
      </c>
      <c r="D47" s="60">
        <f>D48+D49</f>
        <v>203264</v>
      </c>
      <c r="E47" s="60">
        <f>E48+E49</f>
        <v>139924</v>
      </c>
      <c r="F47" s="60">
        <f aca="true" t="shared" si="14" ref="F47:S47">F48+F49</f>
        <v>0</v>
      </c>
      <c r="G47" s="60">
        <f t="shared" si="14"/>
        <v>0</v>
      </c>
      <c r="H47" s="60">
        <f t="shared" si="14"/>
        <v>343188</v>
      </c>
      <c r="I47" s="60">
        <f t="shared" si="14"/>
        <v>223875</v>
      </c>
      <c r="J47" s="60">
        <f t="shared" si="14"/>
        <v>130564</v>
      </c>
      <c r="K47" s="60">
        <f t="shared" si="14"/>
        <v>0</v>
      </c>
      <c r="L47" s="60">
        <f t="shared" si="14"/>
        <v>0</v>
      </c>
      <c r="M47" s="60">
        <f t="shared" si="14"/>
        <v>93311</v>
      </c>
      <c r="N47" s="60">
        <f t="shared" si="14"/>
        <v>0</v>
      </c>
      <c r="O47" s="60">
        <f t="shared" si="14"/>
        <v>0</v>
      </c>
      <c r="P47" s="60">
        <f t="shared" si="14"/>
        <v>0</v>
      </c>
      <c r="Q47" s="60">
        <f t="shared" si="14"/>
        <v>0</v>
      </c>
      <c r="R47" s="60">
        <f t="shared" si="14"/>
        <v>119313</v>
      </c>
      <c r="S47" s="60">
        <f t="shared" si="14"/>
        <v>212624</v>
      </c>
      <c r="T47" s="94">
        <f>(J47+K47+L47)/I47*100%</f>
        <v>0.5832004466778337</v>
      </c>
      <c r="U47" s="121">
        <f t="shared" si="2"/>
        <v>0</v>
      </c>
    </row>
    <row r="48" spans="1:21" s="79" customFormat="1" ht="16.5" customHeight="1">
      <c r="A48" s="41" t="s">
        <v>149</v>
      </c>
      <c r="B48" s="126" t="s">
        <v>112</v>
      </c>
      <c r="C48" s="54">
        <v>67585</v>
      </c>
      <c r="D48" s="54">
        <v>67385</v>
      </c>
      <c r="E48" s="54">
        <v>200</v>
      </c>
      <c r="F48" s="54"/>
      <c r="G48" s="54"/>
      <c r="H48" s="54">
        <v>67585</v>
      </c>
      <c r="I48" s="54">
        <v>62800</v>
      </c>
      <c r="J48" s="54">
        <v>200</v>
      </c>
      <c r="K48" s="54"/>
      <c r="L48" s="54"/>
      <c r="M48" s="54">
        <v>62600</v>
      </c>
      <c r="N48" s="54"/>
      <c r="O48" s="54"/>
      <c r="P48" s="54"/>
      <c r="Q48" s="56"/>
      <c r="R48" s="55">
        <v>4785</v>
      </c>
      <c r="S48" s="55">
        <v>67385</v>
      </c>
      <c r="T48" s="97">
        <f>(J48+K48+L48)/I48*100%</f>
        <v>0.0031847133757961785</v>
      </c>
      <c r="U48" s="121">
        <f t="shared" si="2"/>
        <v>0</v>
      </c>
    </row>
    <row r="49" spans="1:25" s="89" customFormat="1" ht="16.5" customHeight="1">
      <c r="A49" s="41" t="s">
        <v>150</v>
      </c>
      <c r="B49" s="126" t="s">
        <v>113</v>
      </c>
      <c r="C49" s="54">
        <v>275603</v>
      </c>
      <c r="D49" s="54">
        <v>135879</v>
      </c>
      <c r="E49" s="54">
        <v>139724</v>
      </c>
      <c r="F49" s="54"/>
      <c r="G49" s="54"/>
      <c r="H49" s="54">
        <v>275603</v>
      </c>
      <c r="I49" s="54">
        <v>161075</v>
      </c>
      <c r="J49" s="54">
        <v>130364</v>
      </c>
      <c r="K49" s="54"/>
      <c r="L49" s="54"/>
      <c r="M49" s="54">
        <v>30711</v>
      </c>
      <c r="N49" s="54"/>
      <c r="O49" s="54"/>
      <c r="P49" s="54"/>
      <c r="Q49" s="56"/>
      <c r="R49" s="55">
        <v>114528</v>
      </c>
      <c r="S49" s="55">
        <v>145239</v>
      </c>
      <c r="T49" s="97">
        <f>(J49+K49+L49)/I49*100%</f>
        <v>0.8093372652491075</v>
      </c>
      <c r="U49" s="121">
        <f t="shared" si="2"/>
        <v>0</v>
      </c>
      <c r="V49" s="88"/>
      <c r="W49" s="88"/>
      <c r="X49" s="88"/>
      <c r="Y49" s="88"/>
    </row>
    <row r="50" spans="1:21" s="27" customFormat="1" ht="15.75">
      <c r="A50" s="170" t="s">
        <v>166</v>
      </c>
      <c r="B50" s="170"/>
      <c r="C50" s="170"/>
      <c r="D50" s="170"/>
      <c r="E50" s="170"/>
      <c r="F50" s="70"/>
      <c r="G50" s="70"/>
      <c r="H50" s="70"/>
      <c r="I50" s="82"/>
      <c r="J50" s="70"/>
      <c r="K50" s="70"/>
      <c r="L50" s="70"/>
      <c r="M50" s="70"/>
      <c r="N50" s="166" t="s">
        <v>165</v>
      </c>
      <c r="O50" s="166"/>
      <c r="P50" s="166"/>
      <c r="Q50" s="166"/>
      <c r="R50" s="166"/>
      <c r="S50" s="166"/>
      <c r="T50" s="71"/>
      <c r="U50" s="122"/>
    </row>
    <row r="51" spans="1:21" s="43" customFormat="1" ht="19.5" customHeight="1">
      <c r="A51" s="72"/>
      <c r="B51" s="158" t="s">
        <v>3</v>
      </c>
      <c r="C51" s="158"/>
      <c r="D51" s="158"/>
      <c r="E51" s="158"/>
      <c r="F51" s="73"/>
      <c r="G51" s="73"/>
      <c r="H51" s="73"/>
      <c r="I51" s="80"/>
      <c r="J51" s="73"/>
      <c r="K51" s="73"/>
      <c r="L51" s="73"/>
      <c r="M51" s="73"/>
      <c r="N51" s="200" t="s">
        <v>151</v>
      </c>
      <c r="O51" s="200"/>
      <c r="P51" s="200"/>
      <c r="Q51" s="200"/>
      <c r="R51" s="200"/>
      <c r="S51" s="200"/>
      <c r="T51" s="200"/>
      <c r="U51" s="123"/>
    </row>
    <row r="52" spans="1:20" ht="15.75">
      <c r="A52" s="64"/>
      <c r="B52" s="167"/>
      <c r="C52" s="167"/>
      <c r="D52" s="167"/>
      <c r="E52" s="77"/>
      <c r="F52" s="63"/>
      <c r="G52" s="63"/>
      <c r="H52" s="63"/>
      <c r="I52" s="63"/>
      <c r="J52" s="63"/>
      <c r="K52" s="63"/>
      <c r="L52" s="63"/>
      <c r="M52" s="63"/>
      <c r="N52" s="63"/>
      <c r="O52" s="63"/>
      <c r="P52" s="63"/>
      <c r="Q52" s="63"/>
      <c r="R52" s="63"/>
      <c r="S52" s="63"/>
      <c r="T52" s="63"/>
    </row>
    <row r="53" spans="4:18" ht="15.75">
      <c r="D53" s="34"/>
      <c r="E53" s="34"/>
      <c r="F53" s="34"/>
      <c r="G53" s="34"/>
      <c r="H53" s="34"/>
      <c r="I53" s="34"/>
      <c r="J53" s="34"/>
      <c r="K53" s="34"/>
      <c r="L53" s="34"/>
      <c r="M53" s="34"/>
      <c r="N53" s="34"/>
      <c r="O53" s="34"/>
      <c r="P53" s="34"/>
      <c r="Q53" s="34"/>
      <c r="R53" s="34"/>
    </row>
    <row r="54" spans="4:19" ht="15.75">
      <c r="D54" s="34"/>
      <c r="E54" s="34"/>
      <c r="F54" s="34"/>
      <c r="G54" s="34"/>
      <c r="H54" s="34"/>
      <c r="I54" s="34"/>
      <c r="J54" s="34"/>
      <c r="K54" s="34"/>
      <c r="L54" s="34"/>
      <c r="M54" s="34"/>
      <c r="N54" s="34"/>
      <c r="O54" s="34"/>
      <c r="P54" s="157" t="s">
        <v>170</v>
      </c>
      <c r="Q54" s="157"/>
      <c r="R54" s="157"/>
      <c r="S54" s="157"/>
    </row>
    <row r="55" spans="1:17" ht="15.75" customHeight="1">
      <c r="A55" s="47"/>
      <c r="B55" s="130"/>
      <c r="C55" s="47"/>
      <c r="D55" s="75"/>
      <c r="E55" s="47"/>
      <c r="F55" s="47"/>
      <c r="G55" s="47"/>
      <c r="H55" s="47"/>
      <c r="I55" s="47"/>
      <c r="J55" s="47"/>
      <c r="K55" s="47"/>
      <c r="L55" s="47"/>
      <c r="M55" s="47"/>
      <c r="N55" s="47"/>
      <c r="O55" s="47"/>
      <c r="P55" s="47"/>
      <c r="Q55" s="47"/>
    </row>
    <row r="56" spans="1:17" ht="15.75">
      <c r="A56" s="47"/>
      <c r="B56" s="84"/>
      <c r="C56" s="47"/>
      <c r="D56" s="47"/>
      <c r="E56" s="47"/>
      <c r="F56" s="47"/>
      <c r="G56" s="47"/>
      <c r="H56" s="47"/>
      <c r="I56" s="47"/>
      <c r="J56" s="47"/>
      <c r="K56" s="47"/>
      <c r="L56" s="47"/>
      <c r="M56" s="47"/>
      <c r="N56" s="47"/>
      <c r="O56" s="47"/>
      <c r="P56" s="47"/>
      <c r="Q56" s="47"/>
    </row>
    <row r="57" spans="2:19" ht="18.75">
      <c r="B57" s="192" t="s">
        <v>153</v>
      </c>
      <c r="C57" s="192"/>
      <c r="D57" s="192"/>
      <c r="E57" s="192"/>
      <c r="O57" s="191" t="s">
        <v>152</v>
      </c>
      <c r="P57" s="191"/>
      <c r="Q57" s="191"/>
      <c r="R57" s="191"/>
      <c r="S57" s="191"/>
    </row>
  </sheetData>
  <sheetProtection/>
  <mergeCells count="42">
    <mergeCell ref="N51:T51"/>
    <mergeCell ref="S6:S10"/>
    <mergeCell ref="P9:P10"/>
    <mergeCell ref="A3:D3"/>
    <mergeCell ref="C6:E6"/>
    <mergeCell ref="A11:B11"/>
    <mergeCell ref="Q2:T2"/>
    <mergeCell ref="E3:P3"/>
    <mergeCell ref="Q5:T5"/>
    <mergeCell ref="R7:R10"/>
    <mergeCell ref="O57:S57"/>
    <mergeCell ref="B57:E57"/>
    <mergeCell ref="A2:D2"/>
    <mergeCell ref="A6:B10"/>
    <mergeCell ref="D9:D10"/>
    <mergeCell ref="D7:E8"/>
    <mergeCell ref="G6:G10"/>
    <mergeCell ref="E1:P1"/>
    <mergeCell ref="E2:P2"/>
    <mergeCell ref="H6:R6"/>
    <mergeCell ref="J9:J10"/>
    <mergeCell ref="Q4:T4"/>
    <mergeCell ref="T6:T10"/>
    <mergeCell ref="H7:H10"/>
    <mergeCell ref="I7:Q7"/>
    <mergeCell ref="I8:I10"/>
    <mergeCell ref="J8:Q8"/>
    <mergeCell ref="M9:M10"/>
    <mergeCell ref="O9:O10"/>
    <mergeCell ref="Q9:Q10"/>
    <mergeCell ref="K9:K10"/>
    <mergeCell ref="N9:N10"/>
    <mergeCell ref="P54:S54"/>
    <mergeCell ref="B51:E51"/>
    <mergeCell ref="A12:B12"/>
    <mergeCell ref="F6:F10"/>
    <mergeCell ref="L9:L10"/>
    <mergeCell ref="N50:S50"/>
    <mergeCell ref="B52:D52"/>
    <mergeCell ref="C7:C10"/>
    <mergeCell ref="A50:E50"/>
    <mergeCell ref="E9:E10"/>
  </mergeCells>
  <printOptions/>
  <pageMargins left="0.45" right="0" top="0.2" bottom="0" header="0.2" footer="0.2"/>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tabColor indexed="19"/>
  </sheetPr>
  <dimension ref="A1:Z62"/>
  <sheetViews>
    <sheetView tabSelected="1" zoomScalePageLayoutView="0" workbookViewId="0" topLeftCell="A38">
      <selection activeCell="J61" sqref="J61"/>
    </sheetView>
  </sheetViews>
  <sheetFormatPr defaultColWidth="9.00390625" defaultRowHeight="15.75"/>
  <cols>
    <col min="1" max="1" width="4.25390625" style="31" customWidth="1"/>
    <col min="2" max="2" width="26.75390625" style="31" customWidth="1"/>
    <col min="3" max="3" width="6.625" style="31" customWidth="1"/>
    <col min="4" max="4" width="5.875" style="31" customWidth="1"/>
    <col min="5" max="5" width="7.375" style="31" customWidth="1"/>
    <col min="6" max="6" width="6.50390625" style="31" customWidth="1"/>
    <col min="7" max="7" width="6.125" style="31" customWidth="1"/>
    <col min="8" max="8" width="6.625" style="31" customWidth="1"/>
    <col min="9" max="9" width="7.875" style="31" customWidth="1"/>
    <col min="10" max="11" width="6.25390625" style="31" customWidth="1"/>
    <col min="12" max="12" width="5.75390625" style="31" customWidth="1"/>
    <col min="13" max="14" width="5.875" style="31" customWidth="1"/>
    <col min="15" max="15" width="5.625" style="31" customWidth="1"/>
    <col min="16" max="16" width="5.25390625" style="31" customWidth="1"/>
    <col min="17" max="17" width="7.50390625" style="31" customWidth="1"/>
    <col min="18" max="18" width="6.375" style="31" customWidth="1"/>
    <col min="19" max="19" width="5.50390625" style="31" customWidth="1"/>
    <col min="20" max="16384" width="9.00390625" style="31" customWidth="1"/>
  </cols>
  <sheetData>
    <row r="1" spans="1:20" ht="20.25" customHeight="1">
      <c r="A1" s="34" t="s">
        <v>15</v>
      </c>
      <c r="B1" s="34"/>
      <c r="C1" s="34"/>
      <c r="E1" s="239" t="s">
        <v>48</v>
      </c>
      <c r="F1" s="239"/>
      <c r="G1" s="239"/>
      <c r="H1" s="239"/>
      <c r="I1" s="239"/>
      <c r="J1" s="239"/>
      <c r="K1" s="239"/>
      <c r="L1" s="239"/>
      <c r="M1" s="239"/>
      <c r="N1" s="239"/>
      <c r="O1" s="239"/>
      <c r="P1" s="36" t="s">
        <v>80</v>
      </c>
      <c r="Q1" s="36"/>
      <c r="R1" s="36"/>
      <c r="S1" s="36"/>
      <c r="T1" s="36"/>
    </row>
    <row r="2" spans="1:20" ht="17.25" customHeight="1">
      <c r="A2" s="227" t="s">
        <v>100</v>
      </c>
      <c r="B2" s="227"/>
      <c r="C2" s="227"/>
      <c r="D2" s="227"/>
      <c r="E2" s="240" t="s">
        <v>20</v>
      </c>
      <c r="F2" s="240"/>
      <c r="G2" s="240"/>
      <c r="H2" s="240"/>
      <c r="I2" s="240"/>
      <c r="J2" s="240"/>
      <c r="K2" s="240"/>
      <c r="L2" s="240"/>
      <c r="M2" s="240"/>
      <c r="N2" s="240"/>
      <c r="O2" s="240"/>
      <c r="P2" s="228" t="s">
        <v>102</v>
      </c>
      <c r="Q2" s="228"/>
      <c r="R2" s="228"/>
      <c r="S2" s="228"/>
      <c r="T2" s="44"/>
    </row>
    <row r="3" spans="1:20" ht="14.25" customHeight="1">
      <c r="A3" s="227" t="s">
        <v>101</v>
      </c>
      <c r="B3" s="227"/>
      <c r="C3" s="227"/>
      <c r="D3" s="227"/>
      <c r="E3" s="241" t="s">
        <v>160</v>
      </c>
      <c r="F3" s="241"/>
      <c r="G3" s="241"/>
      <c r="H3" s="241"/>
      <c r="I3" s="241"/>
      <c r="J3" s="241"/>
      <c r="K3" s="241"/>
      <c r="L3" s="241"/>
      <c r="M3" s="241"/>
      <c r="N3" s="241"/>
      <c r="O3" s="241"/>
      <c r="P3" s="36" t="s">
        <v>81</v>
      </c>
      <c r="Q3" s="37"/>
      <c r="R3" s="36"/>
      <c r="S3" s="36"/>
      <c r="T3" s="36"/>
    </row>
    <row r="4" spans="1:20" ht="14.25" customHeight="1">
      <c r="A4" s="34" t="s">
        <v>82</v>
      </c>
      <c r="B4" s="34"/>
      <c r="C4" s="34"/>
      <c r="D4" s="34"/>
      <c r="E4" s="34"/>
      <c r="F4" s="34"/>
      <c r="G4" s="34"/>
      <c r="H4" s="34"/>
      <c r="I4" s="34"/>
      <c r="J4" s="34"/>
      <c r="K4" s="34"/>
      <c r="L4" s="34"/>
      <c r="M4" s="34"/>
      <c r="N4" s="83"/>
      <c r="O4" s="83"/>
      <c r="P4" s="228" t="s">
        <v>103</v>
      </c>
      <c r="Q4" s="228"/>
      <c r="R4" s="228"/>
      <c r="S4" s="228"/>
      <c r="T4" s="44"/>
    </row>
    <row r="5" spans="2:19" ht="12.75" customHeight="1">
      <c r="B5" s="50"/>
      <c r="C5" s="50"/>
      <c r="Q5" s="48" t="s">
        <v>99</v>
      </c>
      <c r="R5" s="45"/>
      <c r="S5" s="45"/>
    </row>
    <row r="6" spans="1:19" ht="22.5" customHeight="1">
      <c r="A6" s="217" t="s">
        <v>41</v>
      </c>
      <c r="B6" s="218"/>
      <c r="C6" s="229" t="s">
        <v>83</v>
      </c>
      <c r="D6" s="230"/>
      <c r="E6" s="231"/>
      <c r="F6" s="242" t="s">
        <v>61</v>
      </c>
      <c r="G6" s="207" t="s">
        <v>84</v>
      </c>
      <c r="H6" s="184" t="s">
        <v>62</v>
      </c>
      <c r="I6" s="185"/>
      <c r="J6" s="185"/>
      <c r="K6" s="185"/>
      <c r="L6" s="185"/>
      <c r="M6" s="185"/>
      <c r="N6" s="185"/>
      <c r="O6" s="185"/>
      <c r="P6" s="185"/>
      <c r="Q6" s="186"/>
      <c r="R6" s="226" t="s">
        <v>85</v>
      </c>
      <c r="S6" s="226" t="s">
        <v>86</v>
      </c>
    </row>
    <row r="7" spans="1:26" s="46" customFormat="1" ht="16.5" customHeight="1">
      <c r="A7" s="219"/>
      <c r="B7" s="220"/>
      <c r="C7" s="226" t="s">
        <v>24</v>
      </c>
      <c r="D7" s="233" t="s">
        <v>5</v>
      </c>
      <c r="E7" s="204"/>
      <c r="F7" s="243"/>
      <c r="G7" s="208"/>
      <c r="H7" s="207" t="s">
        <v>18</v>
      </c>
      <c r="I7" s="233" t="s">
        <v>63</v>
      </c>
      <c r="J7" s="235"/>
      <c r="K7" s="235"/>
      <c r="L7" s="235"/>
      <c r="M7" s="235"/>
      <c r="N7" s="235"/>
      <c r="O7" s="235"/>
      <c r="P7" s="236"/>
      <c r="Q7" s="204" t="s">
        <v>87</v>
      </c>
      <c r="R7" s="208"/>
      <c r="S7" s="208"/>
      <c r="T7" s="36"/>
      <c r="U7" s="36"/>
      <c r="V7" s="36"/>
      <c r="W7" s="36"/>
      <c r="X7" s="36"/>
      <c r="Y7" s="36"/>
      <c r="Z7" s="36"/>
    </row>
    <row r="8" spans="1:19" ht="15.75" customHeight="1">
      <c r="A8" s="219"/>
      <c r="B8" s="220"/>
      <c r="C8" s="208"/>
      <c r="D8" s="234"/>
      <c r="E8" s="206"/>
      <c r="F8" s="243"/>
      <c r="G8" s="208"/>
      <c r="H8" s="208"/>
      <c r="I8" s="207" t="s">
        <v>18</v>
      </c>
      <c r="J8" s="210" t="s">
        <v>5</v>
      </c>
      <c r="K8" s="211"/>
      <c r="L8" s="211"/>
      <c r="M8" s="211"/>
      <c r="N8" s="211"/>
      <c r="O8" s="211"/>
      <c r="P8" s="212"/>
      <c r="Q8" s="205"/>
      <c r="R8" s="208"/>
      <c r="S8" s="208"/>
    </row>
    <row r="9" spans="1:19" ht="15.75" customHeight="1">
      <c r="A9" s="219"/>
      <c r="B9" s="220"/>
      <c r="C9" s="208"/>
      <c r="D9" s="226" t="s">
        <v>88</v>
      </c>
      <c r="E9" s="226" t="s">
        <v>89</v>
      </c>
      <c r="F9" s="243"/>
      <c r="G9" s="208"/>
      <c r="H9" s="208"/>
      <c r="I9" s="208"/>
      <c r="J9" s="212" t="s">
        <v>90</v>
      </c>
      <c r="K9" s="237" t="s">
        <v>91</v>
      </c>
      <c r="L9" s="232" t="s">
        <v>65</v>
      </c>
      <c r="M9" s="207" t="s">
        <v>92</v>
      </c>
      <c r="N9" s="207" t="s">
        <v>68</v>
      </c>
      <c r="O9" s="207" t="s">
        <v>93</v>
      </c>
      <c r="P9" s="207" t="s">
        <v>94</v>
      </c>
      <c r="Q9" s="205"/>
      <c r="R9" s="208"/>
      <c r="S9" s="208"/>
    </row>
    <row r="10" spans="1:19" ht="60.75" customHeight="1">
      <c r="A10" s="221"/>
      <c r="B10" s="222"/>
      <c r="C10" s="209"/>
      <c r="D10" s="209"/>
      <c r="E10" s="209"/>
      <c r="F10" s="234"/>
      <c r="G10" s="209"/>
      <c r="H10" s="209"/>
      <c r="I10" s="209"/>
      <c r="J10" s="212"/>
      <c r="K10" s="237"/>
      <c r="L10" s="232"/>
      <c r="M10" s="209"/>
      <c r="N10" s="209" t="s">
        <v>68</v>
      </c>
      <c r="O10" s="209" t="s">
        <v>93</v>
      </c>
      <c r="P10" s="209" t="s">
        <v>94</v>
      </c>
      <c r="Q10" s="206"/>
      <c r="R10" s="209"/>
      <c r="S10" s="209"/>
    </row>
    <row r="11" spans="1:21" ht="11.25" customHeight="1">
      <c r="A11" s="159" t="s">
        <v>4</v>
      </c>
      <c r="B11" s="160"/>
      <c r="C11" s="51">
        <v>1</v>
      </c>
      <c r="D11" s="51">
        <v>2</v>
      </c>
      <c r="E11" s="51">
        <v>3</v>
      </c>
      <c r="F11" s="51">
        <v>4</v>
      </c>
      <c r="G11" s="51">
        <v>5</v>
      </c>
      <c r="H11" s="51">
        <v>6</v>
      </c>
      <c r="I11" s="51">
        <v>7</v>
      </c>
      <c r="J11" s="51">
        <v>8</v>
      </c>
      <c r="K11" s="51">
        <v>9</v>
      </c>
      <c r="L11" s="51">
        <v>10</v>
      </c>
      <c r="M11" s="51">
        <v>11</v>
      </c>
      <c r="N11" s="51">
        <v>12</v>
      </c>
      <c r="O11" s="51">
        <v>13</v>
      </c>
      <c r="P11" s="51">
        <v>14</v>
      </c>
      <c r="Q11" s="51">
        <v>15</v>
      </c>
      <c r="R11" s="51">
        <v>16</v>
      </c>
      <c r="S11" s="51">
        <v>17</v>
      </c>
      <c r="U11" s="119"/>
    </row>
    <row r="12" spans="1:21" ht="22.5" customHeight="1">
      <c r="A12" s="215" t="s">
        <v>17</v>
      </c>
      <c r="B12" s="216"/>
      <c r="C12" s="74">
        <f aca="true" t="shared" si="0" ref="C12:R12">C13+C18</f>
        <v>930</v>
      </c>
      <c r="D12" s="74">
        <f t="shared" si="0"/>
        <v>524</v>
      </c>
      <c r="E12" s="74">
        <f t="shared" si="0"/>
        <v>406</v>
      </c>
      <c r="F12" s="74">
        <f>F13+F18</f>
        <v>4</v>
      </c>
      <c r="G12" s="74">
        <f t="shared" si="0"/>
        <v>0</v>
      </c>
      <c r="H12" s="74">
        <f t="shared" si="0"/>
        <v>926</v>
      </c>
      <c r="I12" s="74">
        <f t="shared" si="0"/>
        <v>453</v>
      </c>
      <c r="J12" s="74">
        <f t="shared" si="0"/>
        <v>277</v>
      </c>
      <c r="K12" s="74">
        <f t="shared" si="0"/>
        <v>6</v>
      </c>
      <c r="L12" s="74">
        <f t="shared" si="0"/>
        <v>157</v>
      </c>
      <c r="M12" s="74">
        <f t="shared" si="0"/>
        <v>6</v>
      </c>
      <c r="N12" s="74">
        <f t="shared" si="0"/>
        <v>0</v>
      </c>
      <c r="O12" s="74">
        <f t="shared" si="0"/>
        <v>0</v>
      </c>
      <c r="P12" s="74">
        <f t="shared" si="0"/>
        <v>7</v>
      </c>
      <c r="Q12" s="74">
        <f t="shared" si="0"/>
        <v>473</v>
      </c>
      <c r="R12" s="74">
        <f t="shared" si="0"/>
        <v>643</v>
      </c>
      <c r="S12" s="109">
        <f aca="true" t="shared" si="1" ref="S12:S17">((J12+K12)/I12)*100%</f>
        <v>0.6247240618101545</v>
      </c>
      <c r="U12" s="119">
        <f>C12-I12-Q12</f>
        <v>4</v>
      </c>
    </row>
    <row r="13" spans="1:21" s="50" customFormat="1" ht="30" customHeight="1">
      <c r="A13" s="38" t="s">
        <v>0</v>
      </c>
      <c r="B13" s="39" t="s">
        <v>60</v>
      </c>
      <c r="C13" s="62">
        <f>C14+C15+C16+C17</f>
        <v>20</v>
      </c>
      <c r="D13" s="62">
        <f>D14+D15+D16+D17</f>
        <v>8</v>
      </c>
      <c r="E13" s="62">
        <f>E14+E15+E16+E17</f>
        <v>12</v>
      </c>
      <c r="F13" s="62">
        <f>F14+F15+F16+F17</f>
        <v>0</v>
      </c>
      <c r="G13" s="62">
        <f>G14+G15+G16+G17</f>
        <v>0</v>
      </c>
      <c r="H13" s="62">
        <f aca="true" t="shared" si="2" ref="H13:R13">H14+H15+H16+H17</f>
        <v>20</v>
      </c>
      <c r="I13" s="62">
        <f t="shared" si="2"/>
        <v>11</v>
      </c>
      <c r="J13" s="62">
        <f t="shared" si="2"/>
        <v>9</v>
      </c>
      <c r="K13" s="62">
        <f t="shared" si="2"/>
        <v>0</v>
      </c>
      <c r="L13" s="62">
        <f t="shared" si="2"/>
        <v>0</v>
      </c>
      <c r="M13" s="62">
        <f t="shared" si="2"/>
        <v>0</v>
      </c>
      <c r="N13" s="62">
        <f t="shared" si="2"/>
        <v>0</v>
      </c>
      <c r="O13" s="62">
        <f t="shared" si="2"/>
        <v>0</v>
      </c>
      <c r="P13" s="62">
        <f t="shared" si="2"/>
        <v>2</v>
      </c>
      <c r="Q13" s="62">
        <f t="shared" si="2"/>
        <v>9</v>
      </c>
      <c r="R13" s="62">
        <f t="shared" si="2"/>
        <v>11</v>
      </c>
      <c r="S13" s="110">
        <f t="shared" si="1"/>
        <v>0.8181818181818182</v>
      </c>
      <c r="T13" s="78"/>
      <c r="U13" s="119">
        <f aca="true" t="shared" si="3" ref="U13:U49">C13-I13-Q13</f>
        <v>0</v>
      </c>
    </row>
    <row r="14" spans="1:21" ht="14.25" customHeight="1">
      <c r="A14" s="41" t="s">
        <v>25</v>
      </c>
      <c r="B14" s="42" t="s">
        <v>138</v>
      </c>
      <c r="C14" s="57">
        <f>D14+E14</f>
        <v>5</v>
      </c>
      <c r="D14" s="57" t="s">
        <v>25</v>
      </c>
      <c r="E14" s="57" t="s">
        <v>42</v>
      </c>
      <c r="F14" s="57"/>
      <c r="G14" s="57"/>
      <c r="H14" s="57">
        <f>I14+Q14</f>
        <v>5</v>
      </c>
      <c r="I14" s="57">
        <f>J14+K14+L14+M14+N14+O14+P14</f>
        <v>4</v>
      </c>
      <c r="J14" s="57" t="s">
        <v>26</v>
      </c>
      <c r="K14" s="57"/>
      <c r="L14" s="57" t="s">
        <v>142</v>
      </c>
      <c r="M14" s="57" t="s">
        <v>142</v>
      </c>
      <c r="N14" s="57"/>
      <c r="O14" s="57"/>
      <c r="P14" s="111" t="s">
        <v>26</v>
      </c>
      <c r="Q14" s="113" t="s">
        <v>25</v>
      </c>
      <c r="R14" s="57">
        <f>L14+M14+N14+O14+P14+Q14</f>
        <v>3</v>
      </c>
      <c r="S14" s="109">
        <f t="shared" si="1"/>
        <v>0.5</v>
      </c>
      <c r="T14" s="40"/>
      <c r="U14" s="119">
        <f t="shared" si="3"/>
        <v>0</v>
      </c>
    </row>
    <row r="15" spans="1:21" ht="14.25" customHeight="1">
      <c r="A15" s="41" t="s">
        <v>26</v>
      </c>
      <c r="B15" s="42" t="s">
        <v>139</v>
      </c>
      <c r="C15" s="57">
        <f>D15+E15</f>
        <v>6</v>
      </c>
      <c r="D15" s="57" t="s">
        <v>31</v>
      </c>
      <c r="E15" s="57" t="s">
        <v>31</v>
      </c>
      <c r="F15" s="57"/>
      <c r="G15" s="57"/>
      <c r="H15" s="57">
        <f>I15+Q15</f>
        <v>6</v>
      </c>
      <c r="I15" s="57">
        <f>J15+K15+L15+M15+N15+O15+P15</f>
        <v>3</v>
      </c>
      <c r="J15" s="57" t="s">
        <v>31</v>
      </c>
      <c r="K15" s="57"/>
      <c r="L15" s="57"/>
      <c r="M15" s="57"/>
      <c r="N15" s="57"/>
      <c r="O15" s="57"/>
      <c r="P15" s="111"/>
      <c r="Q15" s="113" t="s">
        <v>31</v>
      </c>
      <c r="R15" s="57">
        <f>L15+M15+N15+O15+P15+Q15</f>
        <v>3</v>
      </c>
      <c r="S15" s="109">
        <f t="shared" si="1"/>
        <v>1</v>
      </c>
      <c r="T15" s="40"/>
      <c r="U15" s="119">
        <f t="shared" si="3"/>
        <v>0</v>
      </c>
    </row>
    <row r="16" spans="1:21" ht="14.25" customHeight="1">
      <c r="A16" s="41" t="s">
        <v>31</v>
      </c>
      <c r="B16" s="42" t="s">
        <v>140</v>
      </c>
      <c r="C16" s="57">
        <f>D16+E16</f>
        <v>4</v>
      </c>
      <c r="D16" s="57" t="s">
        <v>25</v>
      </c>
      <c r="E16" s="57" t="s">
        <v>31</v>
      </c>
      <c r="F16" s="57"/>
      <c r="G16" s="57"/>
      <c r="H16" s="57">
        <f>I16+Q16</f>
        <v>4</v>
      </c>
      <c r="I16" s="57">
        <f>J16+K16+L16+M16+N16+O16+P16</f>
        <v>2</v>
      </c>
      <c r="J16" s="57" t="s">
        <v>26</v>
      </c>
      <c r="K16" s="57"/>
      <c r="L16" s="57"/>
      <c r="M16" s="57"/>
      <c r="N16" s="57"/>
      <c r="O16" s="57"/>
      <c r="P16" s="111"/>
      <c r="Q16" s="113" t="s">
        <v>26</v>
      </c>
      <c r="R16" s="57">
        <f>L16+M16+N16+O16+P16+Q16</f>
        <v>2</v>
      </c>
      <c r="S16" s="109">
        <f t="shared" si="1"/>
        <v>1</v>
      </c>
      <c r="T16" s="40"/>
      <c r="U16" s="119">
        <f t="shared" si="3"/>
        <v>0</v>
      </c>
    </row>
    <row r="17" spans="1:21" ht="14.25" customHeight="1">
      <c r="A17" s="41" t="s">
        <v>42</v>
      </c>
      <c r="B17" s="42" t="s">
        <v>141</v>
      </c>
      <c r="C17" s="57">
        <f>D17+E17</f>
        <v>5</v>
      </c>
      <c r="D17" s="57" t="s">
        <v>31</v>
      </c>
      <c r="E17" s="57" t="s">
        <v>26</v>
      </c>
      <c r="F17" s="57"/>
      <c r="G17" s="57"/>
      <c r="H17" s="57">
        <f>I17+Q17</f>
        <v>5</v>
      </c>
      <c r="I17" s="57">
        <f>J17+K17+L17+M17+N17+O17+P17</f>
        <v>2</v>
      </c>
      <c r="J17" s="57" t="s">
        <v>26</v>
      </c>
      <c r="K17" s="57"/>
      <c r="L17" s="57" t="s">
        <v>142</v>
      </c>
      <c r="M17" s="57"/>
      <c r="N17" s="57"/>
      <c r="O17" s="57"/>
      <c r="P17" s="111"/>
      <c r="Q17" s="113" t="s">
        <v>31</v>
      </c>
      <c r="R17" s="57">
        <f>L17+M17+N17+O17+P17+Q17</f>
        <v>3</v>
      </c>
      <c r="S17" s="109">
        <f t="shared" si="1"/>
        <v>1</v>
      </c>
      <c r="T17" s="40"/>
      <c r="U17" s="119">
        <f t="shared" si="3"/>
        <v>0</v>
      </c>
    </row>
    <row r="18" spans="1:21" ht="24" customHeight="1">
      <c r="A18" s="38" t="s">
        <v>1</v>
      </c>
      <c r="B18" s="39" t="s">
        <v>10</v>
      </c>
      <c r="C18" s="57">
        <f aca="true" t="shared" si="4" ref="C18:R18">C19+C25+C29+C34+C37+C41+C44+C47</f>
        <v>910</v>
      </c>
      <c r="D18" s="57">
        <f t="shared" si="4"/>
        <v>516</v>
      </c>
      <c r="E18" s="57">
        <f t="shared" si="4"/>
        <v>394</v>
      </c>
      <c r="F18" s="57">
        <f>F19+F25+F29+F34+F37+F41+F44+F47</f>
        <v>4</v>
      </c>
      <c r="G18" s="57">
        <f t="shared" si="4"/>
        <v>0</v>
      </c>
      <c r="H18" s="57">
        <f t="shared" si="4"/>
        <v>906</v>
      </c>
      <c r="I18" s="57">
        <f t="shared" si="4"/>
        <v>442</v>
      </c>
      <c r="J18" s="57">
        <f t="shared" si="4"/>
        <v>268</v>
      </c>
      <c r="K18" s="57">
        <f t="shared" si="4"/>
        <v>6</v>
      </c>
      <c r="L18" s="57">
        <f t="shared" si="4"/>
        <v>157</v>
      </c>
      <c r="M18" s="57">
        <f t="shared" si="4"/>
        <v>6</v>
      </c>
      <c r="N18" s="57">
        <f t="shared" si="4"/>
        <v>0</v>
      </c>
      <c r="O18" s="57">
        <f t="shared" si="4"/>
        <v>0</v>
      </c>
      <c r="P18" s="57">
        <f t="shared" si="4"/>
        <v>5</v>
      </c>
      <c r="Q18" s="57">
        <f t="shared" si="4"/>
        <v>464</v>
      </c>
      <c r="R18" s="57">
        <f t="shared" si="4"/>
        <v>632</v>
      </c>
      <c r="S18" s="115">
        <f aca="true" t="shared" si="5" ref="S18:S43">(K18+J18)/I18</f>
        <v>0.6199095022624435</v>
      </c>
      <c r="U18" s="119">
        <f t="shared" si="3"/>
        <v>4</v>
      </c>
    </row>
    <row r="19" spans="1:21" s="50" customFormat="1" ht="23.25" customHeight="1">
      <c r="A19" s="38" t="s">
        <v>25</v>
      </c>
      <c r="B19" s="39" t="s">
        <v>159</v>
      </c>
      <c r="C19" s="62">
        <f>C20+C21+C22+C23+C24</f>
        <v>293</v>
      </c>
      <c r="D19" s="62">
        <f>D20+D21+D22+D23+D24</f>
        <v>173</v>
      </c>
      <c r="E19" s="62">
        <f aca="true" t="shared" si="6" ref="E19:R19">E20+E21+E22+E23+E24</f>
        <v>120</v>
      </c>
      <c r="F19" s="62">
        <f t="shared" si="6"/>
        <v>0</v>
      </c>
      <c r="G19" s="62">
        <f t="shared" si="6"/>
        <v>0</v>
      </c>
      <c r="H19" s="62">
        <f t="shared" si="6"/>
        <v>293</v>
      </c>
      <c r="I19" s="62">
        <f t="shared" si="6"/>
        <v>135</v>
      </c>
      <c r="J19" s="62">
        <f t="shared" si="6"/>
        <v>77</v>
      </c>
      <c r="K19" s="62">
        <f t="shared" si="6"/>
        <v>1</v>
      </c>
      <c r="L19" s="62">
        <f t="shared" si="6"/>
        <v>51</v>
      </c>
      <c r="M19" s="62">
        <f t="shared" si="6"/>
        <v>6</v>
      </c>
      <c r="N19" s="62">
        <f t="shared" si="6"/>
        <v>0</v>
      </c>
      <c r="O19" s="62">
        <f t="shared" si="6"/>
        <v>0</v>
      </c>
      <c r="P19" s="62">
        <f t="shared" si="6"/>
        <v>0</v>
      </c>
      <c r="Q19" s="62">
        <f t="shared" si="6"/>
        <v>158</v>
      </c>
      <c r="R19" s="62">
        <f t="shared" si="6"/>
        <v>215</v>
      </c>
      <c r="S19" s="116">
        <f aca="true" t="shared" si="7" ref="S19:S24">(K19+J19)/I19</f>
        <v>0.5777777777777777</v>
      </c>
      <c r="U19" s="119">
        <f t="shared" si="3"/>
        <v>0</v>
      </c>
    </row>
    <row r="20" spans="1:21" ht="14.25" customHeight="1">
      <c r="A20" s="41" t="s">
        <v>27</v>
      </c>
      <c r="B20" s="59" t="s">
        <v>115</v>
      </c>
      <c r="C20" s="57">
        <v>82</v>
      </c>
      <c r="D20" s="57">
        <v>49</v>
      </c>
      <c r="E20" s="57">
        <v>33</v>
      </c>
      <c r="F20" s="57">
        <v>0</v>
      </c>
      <c r="G20" s="57">
        <v>0</v>
      </c>
      <c r="H20" s="57">
        <v>82</v>
      </c>
      <c r="I20" s="57">
        <v>37</v>
      </c>
      <c r="J20" s="57">
        <v>20</v>
      </c>
      <c r="K20" s="57">
        <v>1</v>
      </c>
      <c r="L20" s="57">
        <v>15</v>
      </c>
      <c r="M20" s="57">
        <v>1</v>
      </c>
      <c r="N20" s="57">
        <v>0</v>
      </c>
      <c r="O20" s="57">
        <v>0</v>
      </c>
      <c r="P20" s="111">
        <v>0</v>
      </c>
      <c r="Q20" s="113">
        <v>45</v>
      </c>
      <c r="R20" s="113">
        <v>61</v>
      </c>
      <c r="S20" s="115">
        <v>0.5833333333333334</v>
      </c>
      <c r="U20" s="119">
        <f t="shared" si="3"/>
        <v>0</v>
      </c>
    </row>
    <row r="21" spans="1:21" ht="14.25" customHeight="1">
      <c r="A21" s="41" t="s">
        <v>28</v>
      </c>
      <c r="B21" s="59" t="s">
        <v>116</v>
      </c>
      <c r="C21" s="57">
        <v>63</v>
      </c>
      <c r="D21" s="57">
        <v>40</v>
      </c>
      <c r="E21" s="57">
        <v>23</v>
      </c>
      <c r="F21" s="57">
        <v>0</v>
      </c>
      <c r="G21" s="57">
        <v>0</v>
      </c>
      <c r="H21" s="57">
        <v>63</v>
      </c>
      <c r="I21" s="57">
        <v>35</v>
      </c>
      <c r="J21" s="57">
        <v>16</v>
      </c>
      <c r="K21" s="57">
        <v>0</v>
      </c>
      <c r="L21" s="57">
        <v>14</v>
      </c>
      <c r="M21" s="57">
        <v>5</v>
      </c>
      <c r="N21" s="57">
        <v>0</v>
      </c>
      <c r="O21" s="57">
        <v>0</v>
      </c>
      <c r="P21" s="111">
        <v>0</v>
      </c>
      <c r="Q21" s="113">
        <v>28</v>
      </c>
      <c r="R21" s="113">
        <v>47</v>
      </c>
      <c r="S21" s="115">
        <f t="shared" si="7"/>
        <v>0.45714285714285713</v>
      </c>
      <c r="U21" s="119">
        <f t="shared" si="3"/>
        <v>0</v>
      </c>
    </row>
    <row r="22" spans="1:21" ht="14.25" customHeight="1">
      <c r="A22" s="41" t="s">
        <v>64</v>
      </c>
      <c r="B22" s="59" t="s">
        <v>117</v>
      </c>
      <c r="C22" s="57">
        <v>64</v>
      </c>
      <c r="D22" s="57">
        <v>39</v>
      </c>
      <c r="E22" s="57">
        <v>25</v>
      </c>
      <c r="F22" s="57">
        <v>0</v>
      </c>
      <c r="G22" s="57">
        <v>0</v>
      </c>
      <c r="H22" s="57">
        <v>64</v>
      </c>
      <c r="I22" s="57">
        <v>24</v>
      </c>
      <c r="J22" s="57">
        <v>11</v>
      </c>
      <c r="K22" s="57">
        <v>0</v>
      </c>
      <c r="L22" s="57">
        <v>13</v>
      </c>
      <c r="M22" s="57">
        <v>0</v>
      </c>
      <c r="N22" s="57">
        <v>0</v>
      </c>
      <c r="O22" s="57">
        <v>0</v>
      </c>
      <c r="P22" s="111">
        <v>0</v>
      </c>
      <c r="Q22" s="113">
        <v>40</v>
      </c>
      <c r="R22" s="113">
        <v>53</v>
      </c>
      <c r="S22" s="115">
        <f t="shared" si="7"/>
        <v>0.4583333333333333</v>
      </c>
      <c r="U22" s="119">
        <f t="shared" si="3"/>
        <v>0</v>
      </c>
    </row>
    <row r="23" spans="1:21" ht="14.25" customHeight="1">
      <c r="A23" s="41" t="s">
        <v>66</v>
      </c>
      <c r="B23" s="59" t="s">
        <v>118</v>
      </c>
      <c r="C23" s="57">
        <v>72</v>
      </c>
      <c r="D23" s="57">
        <v>45</v>
      </c>
      <c r="E23" s="57">
        <v>27</v>
      </c>
      <c r="F23" s="57">
        <v>0</v>
      </c>
      <c r="G23" s="57">
        <v>0</v>
      </c>
      <c r="H23" s="57">
        <v>72</v>
      </c>
      <c r="I23" s="57">
        <v>27</v>
      </c>
      <c r="J23" s="57">
        <v>18</v>
      </c>
      <c r="K23" s="57">
        <v>0</v>
      </c>
      <c r="L23" s="57">
        <v>9</v>
      </c>
      <c r="M23" s="57">
        <v>0</v>
      </c>
      <c r="N23" s="57">
        <v>0</v>
      </c>
      <c r="O23" s="57">
        <v>0</v>
      </c>
      <c r="P23" s="111">
        <v>0</v>
      </c>
      <c r="Q23" s="113">
        <v>45</v>
      </c>
      <c r="R23" s="113">
        <v>54</v>
      </c>
      <c r="S23" s="115">
        <f t="shared" si="7"/>
        <v>0.6666666666666666</v>
      </c>
      <c r="U23" s="119">
        <f t="shared" si="3"/>
        <v>0</v>
      </c>
    </row>
    <row r="24" spans="1:21" ht="14.25" customHeight="1">
      <c r="A24" s="41" t="s">
        <v>67</v>
      </c>
      <c r="B24" s="59" t="s">
        <v>119</v>
      </c>
      <c r="C24" s="57">
        <v>12</v>
      </c>
      <c r="D24" s="57">
        <v>0</v>
      </c>
      <c r="E24" s="57">
        <v>12</v>
      </c>
      <c r="F24" s="57">
        <v>0</v>
      </c>
      <c r="G24" s="57">
        <v>0</v>
      </c>
      <c r="H24" s="57">
        <v>12</v>
      </c>
      <c r="I24" s="57">
        <v>12</v>
      </c>
      <c r="J24" s="57">
        <v>12</v>
      </c>
      <c r="K24" s="57">
        <v>0</v>
      </c>
      <c r="L24" s="57">
        <v>0</v>
      </c>
      <c r="M24" s="57">
        <v>0</v>
      </c>
      <c r="N24" s="57">
        <v>0</v>
      </c>
      <c r="O24" s="57">
        <v>0</v>
      </c>
      <c r="P24" s="111">
        <v>0</v>
      </c>
      <c r="Q24" s="113">
        <v>0</v>
      </c>
      <c r="R24" s="113">
        <v>0</v>
      </c>
      <c r="S24" s="115">
        <f t="shared" si="7"/>
        <v>1</v>
      </c>
      <c r="U24" s="119">
        <f t="shared" si="3"/>
        <v>0</v>
      </c>
    </row>
    <row r="25" spans="1:21" s="50" customFormat="1" ht="41.25" customHeight="1">
      <c r="A25" s="38" t="s">
        <v>26</v>
      </c>
      <c r="B25" s="52" t="s">
        <v>125</v>
      </c>
      <c r="C25" s="62">
        <f>SUM(C26:C28)</f>
        <v>105</v>
      </c>
      <c r="D25" s="62">
        <f>SUM(D26:D28)</f>
        <v>41</v>
      </c>
      <c r="E25" s="62">
        <f aca="true" t="shared" si="8" ref="E25:R25">SUM(E26:E28)</f>
        <v>64</v>
      </c>
      <c r="F25" s="62">
        <f t="shared" si="8"/>
        <v>0</v>
      </c>
      <c r="G25" s="62">
        <f t="shared" si="8"/>
        <v>0</v>
      </c>
      <c r="H25" s="62">
        <f t="shared" si="8"/>
        <v>105</v>
      </c>
      <c r="I25" s="62">
        <f t="shared" si="8"/>
        <v>69</v>
      </c>
      <c r="J25" s="62">
        <f t="shared" si="8"/>
        <v>49</v>
      </c>
      <c r="K25" s="62">
        <f t="shared" si="8"/>
        <v>0</v>
      </c>
      <c r="L25" s="62">
        <f t="shared" si="8"/>
        <v>20</v>
      </c>
      <c r="M25" s="62">
        <f t="shared" si="8"/>
        <v>0</v>
      </c>
      <c r="N25" s="62">
        <f t="shared" si="8"/>
        <v>0</v>
      </c>
      <c r="O25" s="62">
        <f t="shared" si="8"/>
        <v>0</v>
      </c>
      <c r="P25" s="62">
        <f t="shared" si="8"/>
        <v>0</v>
      </c>
      <c r="Q25" s="62">
        <f t="shared" si="8"/>
        <v>36</v>
      </c>
      <c r="R25" s="62">
        <f t="shared" si="8"/>
        <v>56</v>
      </c>
      <c r="S25" s="116">
        <v>0.5714285714285714</v>
      </c>
      <c r="U25" s="119">
        <f t="shared" si="3"/>
        <v>0</v>
      </c>
    </row>
    <row r="26" spans="1:21" s="79" customFormat="1" ht="14.25" customHeight="1">
      <c r="A26" s="41" t="s">
        <v>29</v>
      </c>
      <c r="B26" s="59" t="s">
        <v>104</v>
      </c>
      <c r="C26" s="57">
        <v>33</v>
      </c>
      <c r="D26" s="57">
        <v>11</v>
      </c>
      <c r="E26" s="57">
        <v>22</v>
      </c>
      <c r="F26" s="57"/>
      <c r="G26" s="57"/>
      <c r="H26" s="57">
        <v>33</v>
      </c>
      <c r="I26" s="57">
        <v>22</v>
      </c>
      <c r="J26" s="57">
        <v>18</v>
      </c>
      <c r="K26" s="57"/>
      <c r="L26" s="57">
        <v>4</v>
      </c>
      <c r="M26" s="57"/>
      <c r="N26" s="57"/>
      <c r="O26" s="57"/>
      <c r="P26" s="111"/>
      <c r="Q26" s="113">
        <v>11</v>
      </c>
      <c r="R26" s="113">
        <v>15</v>
      </c>
      <c r="S26" s="115">
        <v>0.5714285714285714</v>
      </c>
      <c r="U26" s="119">
        <f t="shared" si="3"/>
        <v>0</v>
      </c>
    </row>
    <row r="27" spans="1:21" s="79" customFormat="1" ht="14.25" customHeight="1">
      <c r="A27" s="41" t="s">
        <v>30</v>
      </c>
      <c r="B27" s="59" t="s">
        <v>105</v>
      </c>
      <c r="C27" s="57">
        <v>36</v>
      </c>
      <c r="D27" s="57">
        <v>17</v>
      </c>
      <c r="E27" s="57">
        <v>19</v>
      </c>
      <c r="F27" s="57"/>
      <c r="G27" s="57"/>
      <c r="H27" s="57">
        <v>36</v>
      </c>
      <c r="I27" s="57">
        <v>23</v>
      </c>
      <c r="J27" s="57">
        <v>15</v>
      </c>
      <c r="K27" s="57"/>
      <c r="L27" s="57">
        <v>8</v>
      </c>
      <c r="M27" s="57"/>
      <c r="N27" s="57"/>
      <c r="O27" s="57"/>
      <c r="P27" s="111"/>
      <c r="Q27" s="113">
        <v>13</v>
      </c>
      <c r="R27" s="113">
        <v>21</v>
      </c>
      <c r="S27" s="115">
        <v>0.631578947368421</v>
      </c>
      <c r="U27" s="119">
        <f t="shared" si="3"/>
        <v>0</v>
      </c>
    </row>
    <row r="28" spans="1:21" s="79" customFormat="1" ht="14.25" customHeight="1">
      <c r="A28" s="41" t="s">
        <v>143</v>
      </c>
      <c r="B28" s="59" t="s">
        <v>106</v>
      </c>
      <c r="C28" s="57">
        <v>36</v>
      </c>
      <c r="D28" s="57">
        <v>13</v>
      </c>
      <c r="E28" s="57">
        <v>23</v>
      </c>
      <c r="F28" s="57"/>
      <c r="G28" s="57"/>
      <c r="H28" s="57">
        <v>36</v>
      </c>
      <c r="I28" s="57">
        <v>24</v>
      </c>
      <c r="J28" s="57">
        <v>16</v>
      </c>
      <c r="K28" s="57"/>
      <c r="L28" s="57">
        <v>8</v>
      </c>
      <c r="M28" s="57"/>
      <c r="N28" s="57"/>
      <c r="O28" s="57"/>
      <c r="P28" s="111"/>
      <c r="Q28" s="113">
        <v>12</v>
      </c>
      <c r="R28" s="113">
        <v>20</v>
      </c>
      <c r="S28" s="115">
        <v>0.4444444444444444</v>
      </c>
      <c r="U28" s="119">
        <f t="shared" si="3"/>
        <v>0</v>
      </c>
    </row>
    <row r="29" spans="1:21" s="50" customFormat="1" ht="29.25" customHeight="1">
      <c r="A29" s="38" t="s">
        <v>31</v>
      </c>
      <c r="B29" s="53" t="s">
        <v>120</v>
      </c>
      <c r="C29" s="92">
        <f>SUM(C30:C33)</f>
        <v>106</v>
      </c>
      <c r="D29" s="92">
        <f>SUM(D30:D33)</f>
        <v>76</v>
      </c>
      <c r="E29" s="92">
        <f aca="true" t="shared" si="9" ref="E29:R29">SUM(E30:E33)</f>
        <v>30</v>
      </c>
      <c r="F29" s="92">
        <f t="shared" si="9"/>
        <v>0</v>
      </c>
      <c r="G29" s="92">
        <f t="shared" si="9"/>
        <v>0</v>
      </c>
      <c r="H29" s="92">
        <f t="shared" si="9"/>
        <v>106</v>
      </c>
      <c r="I29" s="92">
        <f t="shared" si="9"/>
        <v>36</v>
      </c>
      <c r="J29" s="92">
        <f t="shared" si="9"/>
        <v>24</v>
      </c>
      <c r="K29" s="92">
        <f t="shared" si="9"/>
        <v>0</v>
      </c>
      <c r="L29" s="92">
        <f t="shared" si="9"/>
        <v>12</v>
      </c>
      <c r="M29" s="92">
        <f t="shared" si="9"/>
        <v>0</v>
      </c>
      <c r="N29" s="92">
        <f t="shared" si="9"/>
        <v>0</v>
      </c>
      <c r="O29" s="92">
        <f t="shared" si="9"/>
        <v>0</v>
      </c>
      <c r="P29" s="92">
        <f t="shared" si="9"/>
        <v>0</v>
      </c>
      <c r="Q29" s="92">
        <f t="shared" si="9"/>
        <v>70</v>
      </c>
      <c r="R29" s="92">
        <f t="shared" si="9"/>
        <v>82</v>
      </c>
      <c r="S29" s="116">
        <f t="shared" si="5"/>
        <v>0.6666666666666666</v>
      </c>
      <c r="U29" s="119">
        <f t="shared" si="3"/>
        <v>0</v>
      </c>
    </row>
    <row r="30" spans="1:21" ht="14.25" customHeight="1">
      <c r="A30" s="41" t="s">
        <v>70</v>
      </c>
      <c r="B30" s="42" t="s">
        <v>121</v>
      </c>
      <c r="C30" s="57">
        <v>32</v>
      </c>
      <c r="D30" s="57">
        <v>18</v>
      </c>
      <c r="E30" s="57">
        <v>14</v>
      </c>
      <c r="F30" s="57">
        <v>0</v>
      </c>
      <c r="G30" s="57">
        <v>0</v>
      </c>
      <c r="H30" s="57">
        <v>32</v>
      </c>
      <c r="I30" s="57">
        <v>15</v>
      </c>
      <c r="J30" s="57">
        <v>10</v>
      </c>
      <c r="K30" s="57"/>
      <c r="L30" s="57">
        <v>5</v>
      </c>
      <c r="M30" s="57"/>
      <c r="N30" s="57"/>
      <c r="O30" s="57"/>
      <c r="P30" s="111"/>
      <c r="Q30" s="113">
        <v>17</v>
      </c>
      <c r="R30" s="113">
        <v>22</v>
      </c>
      <c r="S30" s="115">
        <f t="shared" si="5"/>
        <v>0.6666666666666666</v>
      </c>
      <c r="U30" s="119">
        <f t="shared" si="3"/>
        <v>0</v>
      </c>
    </row>
    <row r="31" spans="1:21" ht="14.25" customHeight="1">
      <c r="A31" s="41" t="s">
        <v>71</v>
      </c>
      <c r="B31" s="42" t="s">
        <v>122</v>
      </c>
      <c r="C31" s="57">
        <v>17</v>
      </c>
      <c r="D31" s="57">
        <v>14</v>
      </c>
      <c r="E31" s="57">
        <v>3</v>
      </c>
      <c r="F31" s="57">
        <v>0</v>
      </c>
      <c r="G31" s="57">
        <v>0</v>
      </c>
      <c r="H31" s="57">
        <v>17</v>
      </c>
      <c r="I31" s="57">
        <v>4</v>
      </c>
      <c r="J31" s="57">
        <v>4</v>
      </c>
      <c r="K31" s="57"/>
      <c r="L31" s="57"/>
      <c r="M31" s="57"/>
      <c r="N31" s="57"/>
      <c r="O31" s="57"/>
      <c r="P31" s="111"/>
      <c r="Q31" s="113">
        <v>13</v>
      </c>
      <c r="R31" s="113">
        <v>13</v>
      </c>
      <c r="S31" s="115">
        <f t="shared" si="5"/>
        <v>1</v>
      </c>
      <c r="U31" s="119">
        <f t="shared" si="3"/>
        <v>0</v>
      </c>
    </row>
    <row r="32" spans="1:21" ht="14.25" customHeight="1">
      <c r="A32" s="41" t="s">
        <v>72</v>
      </c>
      <c r="B32" s="59" t="s">
        <v>123</v>
      </c>
      <c r="C32" s="57">
        <v>33</v>
      </c>
      <c r="D32" s="57">
        <v>25</v>
      </c>
      <c r="E32" s="57">
        <v>8</v>
      </c>
      <c r="F32" s="57">
        <v>0</v>
      </c>
      <c r="G32" s="57">
        <v>0</v>
      </c>
      <c r="H32" s="57">
        <v>33</v>
      </c>
      <c r="I32" s="57">
        <v>11</v>
      </c>
      <c r="J32" s="57">
        <v>8</v>
      </c>
      <c r="K32" s="57"/>
      <c r="L32" s="57">
        <v>3</v>
      </c>
      <c r="M32" s="57"/>
      <c r="N32" s="57"/>
      <c r="O32" s="57"/>
      <c r="P32" s="111"/>
      <c r="Q32" s="113">
        <v>22</v>
      </c>
      <c r="R32" s="113">
        <v>25</v>
      </c>
      <c r="S32" s="115">
        <f t="shared" si="5"/>
        <v>0.7272727272727273</v>
      </c>
      <c r="U32" s="119">
        <f t="shared" si="3"/>
        <v>0</v>
      </c>
    </row>
    <row r="33" spans="1:21" ht="14.25" customHeight="1">
      <c r="A33" s="41" t="s">
        <v>144</v>
      </c>
      <c r="B33" s="59" t="s">
        <v>124</v>
      </c>
      <c r="C33" s="57">
        <v>24</v>
      </c>
      <c r="D33" s="57">
        <v>19</v>
      </c>
      <c r="E33" s="57">
        <v>5</v>
      </c>
      <c r="F33" s="57">
        <v>0</v>
      </c>
      <c r="G33" s="57">
        <v>0</v>
      </c>
      <c r="H33" s="57">
        <v>24</v>
      </c>
      <c r="I33" s="57">
        <v>6</v>
      </c>
      <c r="J33" s="57">
        <v>2</v>
      </c>
      <c r="K33" s="57"/>
      <c r="L33" s="57">
        <v>4</v>
      </c>
      <c r="M33" s="57"/>
      <c r="N33" s="57"/>
      <c r="O33" s="57"/>
      <c r="P33" s="111"/>
      <c r="Q33" s="113">
        <v>18</v>
      </c>
      <c r="R33" s="113">
        <v>22</v>
      </c>
      <c r="S33" s="115">
        <f t="shared" si="5"/>
        <v>0.3333333333333333</v>
      </c>
      <c r="U33" s="119">
        <f t="shared" si="3"/>
        <v>0</v>
      </c>
    </row>
    <row r="34" spans="1:21" ht="32.25" customHeight="1">
      <c r="A34" s="112" t="s">
        <v>42</v>
      </c>
      <c r="B34" s="112" t="s">
        <v>156</v>
      </c>
      <c r="C34" s="62">
        <f>C35+C36</f>
        <v>110</v>
      </c>
      <c r="D34" s="62">
        <f>D35+D36</f>
        <v>81</v>
      </c>
      <c r="E34" s="62">
        <f>E35+E36</f>
        <v>29</v>
      </c>
      <c r="F34" s="62">
        <f>F35+F36</f>
        <v>0</v>
      </c>
      <c r="G34" s="62">
        <f>G35+G36</f>
        <v>0</v>
      </c>
      <c r="H34" s="62">
        <f>I34+Q34</f>
        <v>110</v>
      </c>
      <c r="I34" s="62">
        <f>J34+K34+L34+M34+N34+O34+P34</f>
        <v>45</v>
      </c>
      <c r="J34" s="62">
        <f>J35+J36</f>
        <v>22</v>
      </c>
      <c r="K34" s="62">
        <f>K35+K36</f>
        <v>4</v>
      </c>
      <c r="L34" s="62">
        <f aca="true" t="shared" si="10" ref="L34:Q34">L35+L36</f>
        <v>19</v>
      </c>
      <c r="M34" s="62">
        <f t="shared" si="10"/>
        <v>0</v>
      </c>
      <c r="N34" s="62">
        <f t="shared" si="10"/>
        <v>0</v>
      </c>
      <c r="O34" s="62">
        <f t="shared" si="10"/>
        <v>0</v>
      </c>
      <c r="P34" s="62">
        <f t="shared" si="10"/>
        <v>0</v>
      </c>
      <c r="Q34" s="62">
        <f t="shared" si="10"/>
        <v>65</v>
      </c>
      <c r="R34" s="114">
        <f>L34+M34+N34+O34+P34+Q34</f>
        <v>84</v>
      </c>
      <c r="S34" s="117">
        <f>((J34+K34)/I34)*100%</f>
        <v>0.5777777777777777</v>
      </c>
      <c r="U34" s="119">
        <f t="shared" si="3"/>
        <v>0</v>
      </c>
    </row>
    <row r="35" spans="1:21" s="79" customFormat="1" ht="14.25" customHeight="1">
      <c r="A35" s="41" t="s">
        <v>73</v>
      </c>
      <c r="B35" s="42" t="s">
        <v>154</v>
      </c>
      <c r="C35" s="57">
        <v>63</v>
      </c>
      <c r="D35" s="57">
        <v>46</v>
      </c>
      <c r="E35" s="57">
        <v>17</v>
      </c>
      <c r="F35" s="57"/>
      <c r="G35" s="57"/>
      <c r="H35" s="57">
        <v>63</v>
      </c>
      <c r="I35" s="57">
        <v>24</v>
      </c>
      <c r="J35" s="57">
        <v>11</v>
      </c>
      <c r="K35" s="57">
        <v>3</v>
      </c>
      <c r="L35" s="57">
        <v>10</v>
      </c>
      <c r="M35" s="57"/>
      <c r="N35" s="57"/>
      <c r="O35" s="57"/>
      <c r="P35" s="111"/>
      <c r="Q35" s="113">
        <v>39</v>
      </c>
      <c r="R35" s="113">
        <v>49</v>
      </c>
      <c r="S35" s="118">
        <f>((J35+K35)/I35)*100%</f>
        <v>0.5833333333333334</v>
      </c>
      <c r="U35" s="119">
        <f t="shared" si="3"/>
        <v>0</v>
      </c>
    </row>
    <row r="36" spans="1:21" s="79" customFormat="1" ht="14.25" customHeight="1">
      <c r="A36" s="41" t="s">
        <v>74</v>
      </c>
      <c r="B36" s="42" t="s">
        <v>155</v>
      </c>
      <c r="C36" s="57">
        <v>47</v>
      </c>
      <c r="D36" s="57">
        <v>35</v>
      </c>
      <c r="E36" s="57">
        <v>12</v>
      </c>
      <c r="F36" s="57"/>
      <c r="G36" s="57"/>
      <c r="H36" s="57">
        <v>47</v>
      </c>
      <c r="I36" s="57">
        <v>21</v>
      </c>
      <c r="J36" s="57">
        <v>11</v>
      </c>
      <c r="K36" s="57">
        <v>1</v>
      </c>
      <c r="L36" s="57">
        <v>9</v>
      </c>
      <c r="M36" s="57"/>
      <c r="N36" s="57"/>
      <c r="O36" s="57"/>
      <c r="P36" s="111"/>
      <c r="Q36" s="113">
        <v>26</v>
      </c>
      <c r="R36" s="113">
        <v>35</v>
      </c>
      <c r="S36" s="118">
        <f>((J36+K36)/I36)*100%</f>
        <v>0.5714285714285714</v>
      </c>
      <c r="U36" s="119">
        <f t="shared" si="3"/>
        <v>0</v>
      </c>
    </row>
    <row r="37" spans="1:21" s="50" customFormat="1" ht="26.25" customHeight="1">
      <c r="A37" s="38" t="s">
        <v>43</v>
      </c>
      <c r="B37" s="52" t="s">
        <v>133</v>
      </c>
      <c r="C37" s="62">
        <f>C38+C39+C40</f>
        <v>143</v>
      </c>
      <c r="D37" s="62">
        <f>D38+D39+D40</f>
        <v>70</v>
      </c>
      <c r="E37" s="62">
        <f>E38+E39+E40</f>
        <v>73</v>
      </c>
      <c r="F37" s="62">
        <f>F38+F39+F40</f>
        <v>0</v>
      </c>
      <c r="G37" s="62">
        <f>G38+G39+G40</f>
        <v>0</v>
      </c>
      <c r="H37" s="62">
        <f>I37+Q37</f>
        <v>143</v>
      </c>
      <c r="I37" s="62">
        <f>J37+K37+L37+M37+N37+O37+P37</f>
        <v>76</v>
      </c>
      <c r="J37" s="62">
        <f>J38+J39+J40</f>
        <v>44</v>
      </c>
      <c r="K37" s="62">
        <f aca="true" t="shared" si="11" ref="K37:P37">K38+K39+K40</f>
        <v>1</v>
      </c>
      <c r="L37" s="62">
        <f t="shared" si="11"/>
        <v>26</v>
      </c>
      <c r="M37" s="62">
        <f t="shared" si="11"/>
        <v>0</v>
      </c>
      <c r="N37" s="62">
        <f t="shared" si="11"/>
        <v>0</v>
      </c>
      <c r="O37" s="62">
        <f t="shared" si="11"/>
        <v>0</v>
      </c>
      <c r="P37" s="93">
        <f t="shared" si="11"/>
        <v>5</v>
      </c>
      <c r="Q37" s="114">
        <f>Q38+Q39+Q40</f>
        <v>67</v>
      </c>
      <c r="R37" s="114">
        <f>L37+M37+N37+O37+P37+Q37</f>
        <v>98</v>
      </c>
      <c r="S37" s="116">
        <f t="shared" si="5"/>
        <v>0.5921052631578947</v>
      </c>
      <c r="U37" s="119">
        <f t="shared" si="3"/>
        <v>0</v>
      </c>
    </row>
    <row r="38" spans="1:21" ht="14.25" customHeight="1">
      <c r="A38" s="41" t="s">
        <v>75</v>
      </c>
      <c r="B38" s="59" t="s">
        <v>130</v>
      </c>
      <c r="C38" s="57">
        <v>33</v>
      </c>
      <c r="D38" s="57"/>
      <c r="E38" s="57">
        <v>33</v>
      </c>
      <c r="F38" s="57"/>
      <c r="G38" s="57"/>
      <c r="H38" s="57">
        <v>33</v>
      </c>
      <c r="I38" s="57">
        <v>33</v>
      </c>
      <c r="J38" s="57">
        <v>25</v>
      </c>
      <c r="K38" s="57"/>
      <c r="L38" s="57">
        <v>3</v>
      </c>
      <c r="M38" s="57"/>
      <c r="N38" s="57"/>
      <c r="O38" s="57"/>
      <c r="P38" s="111">
        <v>5</v>
      </c>
      <c r="Q38" s="113"/>
      <c r="R38" s="113">
        <v>8</v>
      </c>
      <c r="S38" s="115">
        <f t="shared" si="5"/>
        <v>0.7575757575757576</v>
      </c>
      <c r="U38" s="119">
        <f t="shared" si="3"/>
        <v>0</v>
      </c>
    </row>
    <row r="39" spans="1:21" ht="14.25" customHeight="1">
      <c r="A39" s="41" t="s">
        <v>76</v>
      </c>
      <c r="B39" s="59" t="s">
        <v>131</v>
      </c>
      <c r="C39" s="57">
        <v>92</v>
      </c>
      <c r="D39" s="57">
        <v>65</v>
      </c>
      <c r="E39" s="57">
        <v>27</v>
      </c>
      <c r="F39" s="57"/>
      <c r="G39" s="57"/>
      <c r="H39" s="57">
        <v>92</v>
      </c>
      <c r="I39" s="57">
        <v>30</v>
      </c>
      <c r="J39" s="57">
        <v>11</v>
      </c>
      <c r="K39" s="57">
        <v>1</v>
      </c>
      <c r="L39" s="57">
        <v>18</v>
      </c>
      <c r="M39" s="57"/>
      <c r="N39" s="57"/>
      <c r="O39" s="57"/>
      <c r="P39" s="111"/>
      <c r="Q39" s="113">
        <v>62</v>
      </c>
      <c r="R39" s="113">
        <v>80</v>
      </c>
      <c r="S39" s="115">
        <f t="shared" si="5"/>
        <v>0.4</v>
      </c>
      <c r="U39" s="119">
        <f t="shared" si="3"/>
        <v>0</v>
      </c>
    </row>
    <row r="40" spans="1:21" ht="14.25" customHeight="1">
      <c r="A40" s="41" t="s">
        <v>77</v>
      </c>
      <c r="B40" s="59" t="s">
        <v>132</v>
      </c>
      <c r="C40" s="57">
        <v>18</v>
      </c>
      <c r="D40" s="57">
        <v>5</v>
      </c>
      <c r="E40" s="57">
        <v>13</v>
      </c>
      <c r="F40" s="57"/>
      <c r="G40" s="57"/>
      <c r="H40" s="57">
        <v>18</v>
      </c>
      <c r="I40" s="57">
        <v>13</v>
      </c>
      <c r="J40" s="57">
        <v>8</v>
      </c>
      <c r="K40" s="57"/>
      <c r="L40" s="57">
        <v>5</v>
      </c>
      <c r="M40" s="57"/>
      <c r="N40" s="57"/>
      <c r="O40" s="57"/>
      <c r="P40" s="111"/>
      <c r="Q40" s="113">
        <v>5</v>
      </c>
      <c r="R40" s="113">
        <v>10</v>
      </c>
      <c r="S40" s="115">
        <f t="shared" si="5"/>
        <v>0.6153846153846154</v>
      </c>
      <c r="U40" s="119">
        <f t="shared" si="3"/>
        <v>0</v>
      </c>
    </row>
    <row r="41" spans="1:21" ht="17.25" customHeight="1">
      <c r="A41" s="38" t="s">
        <v>44</v>
      </c>
      <c r="B41" s="52" t="s">
        <v>129</v>
      </c>
      <c r="C41" s="62">
        <f aca="true" t="shared" si="12" ref="C41:P41">C42+C43</f>
        <v>53</v>
      </c>
      <c r="D41" s="62">
        <f>D42+D43</f>
        <v>36</v>
      </c>
      <c r="E41" s="62">
        <f t="shared" si="12"/>
        <v>17</v>
      </c>
      <c r="F41" s="62">
        <f>F42+F43</f>
        <v>1</v>
      </c>
      <c r="G41" s="62">
        <f t="shared" si="12"/>
        <v>0</v>
      </c>
      <c r="H41" s="62">
        <f t="shared" si="12"/>
        <v>52</v>
      </c>
      <c r="I41" s="62">
        <f t="shared" si="12"/>
        <v>17</v>
      </c>
      <c r="J41" s="62">
        <f t="shared" si="12"/>
        <v>10</v>
      </c>
      <c r="K41" s="62">
        <f t="shared" si="12"/>
        <v>0</v>
      </c>
      <c r="L41" s="62">
        <f t="shared" si="12"/>
        <v>7</v>
      </c>
      <c r="M41" s="62">
        <f t="shared" si="12"/>
        <v>0</v>
      </c>
      <c r="N41" s="62">
        <f t="shared" si="12"/>
        <v>0</v>
      </c>
      <c r="O41" s="62">
        <f t="shared" si="12"/>
        <v>0</v>
      </c>
      <c r="P41" s="62">
        <f t="shared" si="12"/>
        <v>0</v>
      </c>
      <c r="Q41" s="114">
        <f>Q42+Q43</f>
        <v>35</v>
      </c>
      <c r="R41" s="114">
        <f>R42+R43</f>
        <v>42</v>
      </c>
      <c r="S41" s="115">
        <f t="shared" si="5"/>
        <v>0.5882352941176471</v>
      </c>
      <c r="U41" s="119">
        <f t="shared" si="3"/>
        <v>1</v>
      </c>
    </row>
    <row r="42" spans="1:21" s="79" customFormat="1" ht="14.25" customHeight="1">
      <c r="A42" s="41" t="s">
        <v>145</v>
      </c>
      <c r="B42" s="42" t="s">
        <v>127</v>
      </c>
      <c r="C42" s="57">
        <v>28</v>
      </c>
      <c r="D42" s="57">
        <v>20</v>
      </c>
      <c r="E42" s="57">
        <v>8</v>
      </c>
      <c r="F42" s="57"/>
      <c r="G42" s="57"/>
      <c r="H42" s="57">
        <v>28</v>
      </c>
      <c r="I42" s="57">
        <v>8</v>
      </c>
      <c r="J42" s="57">
        <v>4</v>
      </c>
      <c r="K42" s="57"/>
      <c r="L42" s="57">
        <v>4</v>
      </c>
      <c r="M42" s="57"/>
      <c r="N42" s="57"/>
      <c r="O42" s="57"/>
      <c r="P42" s="111"/>
      <c r="Q42" s="113">
        <v>20</v>
      </c>
      <c r="R42" s="113">
        <v>24</v>
      </c>
      <c r="S42" s="115">
        <f t="shared" si="5"/>
        <v>0.5</v>
      </c>
      <c r="U42" s="119">
        <f t="shared" si="3"/>
        <v>0</v>
      </c>
    </row>
    <row r="43" spans="1:21" s="79" customFormat="1" ht="14.25" customHeight="1">
      <c r="A43" s="41" t="s">
        <v>146</v>
      </c>
      <c r="B43" s="42" t="s">
        <v>128</v>
      </c>
      <c r="C43" s="57">
        <v>25</v>
      </c>
      <c r="D43" s="57">
        <v>16</v>
      </c>
      <c r="E43" s="57">
        <v>9</v>
      </c>
      <c r="F43" s="57">
        <v>1</v>
      </c>
      <c r="G43" s="57"/>
      <c r="H43" s="57">
        <v>24</v>
      </c>
      <c r="I43" s="57">
        <v>9</v>
      </c>
      <c r="J43" s="57">
        <v>6</v>
      </c>
      <c r="K43" s="57"/>
      <c r="L43" s="57">
        <v>3</v>
      </c>
      <c r="M43" s="57"/>
      <c r="N43" s="57"/>
      <c r="O43" s="57"/>
      <c r="P43" s="111"/>
      <c r="Q43" s="113">
        <v>15</v>
      </c>
      <c r="R43" s="113">
        <v>18</v>
      </c>
      <c r="S43" s="115">
        <f t="shared" si="5"/>
        <v>0.6666666666666666</v>
      </c>
      <c r="U43" s="119">
        <f t="shared" si="3"/>
        <v>1</v>
      </c>
    </row>
    <row r="44" spans="1:21" s="50" customFormat="1" ht="18.75" customHeight="1">
      <c r="A44" s="38" t="s">
        <v>45</v>
      </c>
      <c r="B44" s="39" t="s">
        <v>108</v>
      </c>
      <c r="C44" s="62">
        <f>C45+C46</f>
        <v>69</v>
      </c>
      <c r="D44" s="62">
        <f>D45+D46</f>
        <v>25</v>
      </c>
      <c r="E44" s="62">
        <f aca="true" t="shared" si="13" ref="E44:R44">E45+E46</f>
        <v>44</v>
      </c>
      <c r="F44" s="62">
        <f t="shared" si="13"/>
        <v>3</v>
      </c>
      <c r="G44" s="62">
        <f t="shared" si="13"/>
        <v>0</v>
      </c>
      <c r="H44" s="62">
        <f t="shared" si="13"/>
        <v>66</v>
      </c>
      <c r="I44" s="62">
        <f t="shared" si="13"/>
        <v>46</v>
      </c>
      <c r="J44" s="62">
        <f t="shared" si="13"/>
        <v>28</v>
      </c>
      <c r="K44" s="62">
        <f t="shared" si="13"/>
        <v>0</v>
      </c>
      <c r="L44" s="62">
        <f t="shared" si="13"/>
        <v>18</v>
      </c>
      <c r="M44" s="62">
        <f t="shared" si="13"/>
        <v>0</v>
      </c>
      <c r="N44" s="62">
        <f t="shared" si="13"/>
        <v>0</v>
      </c>
      <c r="O44" s="62">
        <f t="shared" si="13"/>
        <v>0</v>
      </c>
      <c r="P44" s="62">
        <f t="shared" si="13"/>
        <v>0</v>
      </c>
      <c r="Q44" s="62">
        <f t="shared" si="13"/>
        <v>20</v>
      </c>
      <c r="R44" s="62">
        <f t="shared" si="13"/>
        <v>38</v>
      </c>
      <c r="S44" s="116">
        <f aca="true" t="shared" si="14" ref="S44:S49">(K44+J44)/I44</f>
        <v>0.6086956521739131</v>
      </c>
      <c r="U44" s="119">
        <f t="shared" si="3"/>
        <v>3</v>
      </c>
    </row>
    <row r="45" spans="1:21" s="79" customFormat="1" ht="14.25" customHeight="1">
      <c r="A45" s="41" t="s">
        <v>147</v>
      </c>
      <c r="B45" s="59" t="s">
        <v>109</v>
      </c>
      <c r="C45" s="57">
        <v>28</v>
      </c>
      <c r="D45" s="57">
        <v>10</v>
      </c>
      <c r="E45" s="57">
        <v>18</v>
      </c>
      <c r="F45" s="57">
        <v>0</v>
      </c>
      <c r="G45" s="57">
        <v>0</v>
      </c>
      <c r="H45" s="57">
        <v>28</v>
      </c>
      <c r="I45" s="57">
        <v>18</v>
      </c>
      <c r="J45" s="57">
        <v>13</v>
      </c>
      <c r="K45" s="57">
        <v>0</v>
      </c>
      <c r="L45" s="57">
        <v>5</v>
      </c>
      <c r="M45" s="57">
        <v>0</v>
      </c>
      <c r="N45" s="57">
        <v>0</v>
      </c>
      <c r="O45" s="57">
        <v>0</v>
      </c>
      <c r="P45" s="111">
        <v>0</v>
      </c>
      <c r="Q45" s="113">
        <v>10</v>
      </c>
      <c r="R45" s="113">
        <v>15</v>
      </c>
      <c r="S45" s="115">
        <f t="shared" si="14"/>
        <v>0.7222222222222222</v>
      </c>
      <c r="U45" s="119">
        <f t="shared" si="3"/>
        <v>0</v>
      </c>
    </row>
    <row r="46" spans="1:21" s="79" customFormat="1" ht="14.25" customHeight="1">
      <c r="A46" s="41" t="s">
        <v>148</v>
      </c>
      <c r="B46" s="59" t="s">
        <v>110</v>
      </c>
      <c r="C46" s="57">
        <v>41</v>
      </c>
      <c r="D46" s="57">
        <v>15</v>
      </c>
      <c r="E46" s="57">
        <v>26</v>
      </c>
      <c r="F46" s="57">
        <v>3</v>
      </c>
      <c r="G46" s="57">
        <v>0</v>
      </c>
      <c r="H46" s="57">
        <v>38</v>
      </c>
      <c r="I46" s="57">
        <v>28</v>
      </c>
      <c r="J46" s="57">
        <v>15</v>
      </c>
      <c r="K46" s="57">
        <v>0</v>
      </c>
      <c r="L46" s="57">
        <v>13</v>
      </c>
      <c r="M46" s="57">
        <v>0</v>
      </c>
      <c r="N46" s="57">
        <v>0</v>
      </c>
      <c r="O46" s="57">
        <v>0</v>
      </c>
      <c r="P46" s="111">
        <v>0</v>
      </c>
      <c r="Q46" s="113">
        <v>10</v>
      </c>
      <c r="R46" s="113">
        <v>23</v>
      </c>
      <c r="S46" s="115">
        <f t="shared" si="14"/>
        <v>0.5357142857142857</v>
      </c>
      <c r="U46" s="119">
        <f t="shared" si="3"/>
        <v>3</v>
      </c>
    </row>
    <row r="47" spans="1:21" s="50" customFormat="1" ht="14.25" customHeight="1">
      <c r="A47" s="38" t="s">
        <v>46</v>
      </c>
      <c r="B47" s="39" t="s">
        <v>111</v>
      </c>
      <c r="C47" s="62">
        <f>C48+C49</f>
        <v>31</v>
      </c>
      <c r="D47" s="62">
        <f>D48+D49</f>
        <v>14</v>
      </c>
      <c r="E47" s="62">
        <f aca="true" t="shared" si="15" ref="E47:R47">E48+E49</f>
        <v>17</v>
      </c>
      <c r="F47" s="62">
        <f t="shared" si="15"/>
        <v>0</v>
      </c>
      <c r="G47" s="62">
        <f t="shared" si="15"/>
        <v>0</v>
      </c>
      <c r="H47" s="62">
        <f t="shared" si="15"/>
        <v>31</v>
      </c>
      <c r="I47" s="62">
        <f t="shared" si="15"/>
        <v>18</v>
      </c>
      <c r="J47" s="62">
        <f t="shared" si="15"/>
        <v>14</v>
      </c>
      <c r="K47" s="62">
        <f t="shared" si="15"/>
        <v>0</v>
      </c>
      <c r="L47" s="62">
        <f t="shared" si="15"/>
        <v>4</v>
      </c>
      <c r="M47" s="62">
        <f t="shared" si="15"/>
        <v>0</v>
      </c>
      <c r="N47" s="62">
        <f t="shared" si="15"/>
        <v>0</v>
      </c>
      <c r="O47" s="62">
        <f t="shared" si="15"/>
        <v>0</v>
      </c>
      <c r="P47" s="62">
        <f t="shared" si="15"/>
        <v>0</v>
      </c>
      <c r="Q47" s="62">
        <f t="shared" si="15"/>
        <v>13</v>
      </c>
      <c r="R47" s="62">
        <f t="shared" si="15"/>
        <v>17</v>
      </c>
      <c r="S47" s="116">
        <f t="shared" si="14"/>
        <v>0.7777777777777778</v>
      </c>
      <c r="U47" s="119">
        <f t="shared" si="3"/>
        <v>0</v>
      </c>
    </row>
    <row r="48" spans="1:21" s="79" customFormat="1" ht="14.25" customHeight="1">
      <c r="A48" s="41" t="s">
        <v>149</v>
      </c>
      <c r="B48" s="42" t="s">
        <v>112</v>
      </c>
      <c r="C48" s="57">
        <v>6</v>
      </c>
      <c r="D48" s="57">
        <v>4</v>
      </c>
      <c r="E48" s="57">
        <v>2</v>
      </c>
      <c r="F48" s="57"/>
      <c r="G48" s="57"/>
      <c r="H48" s="57">
        <v>6</v>
      </c>
      <c r="I48" s="57">
        <v>3</v>
      </c>
      <c r="J48" s="57">
        <v>2</v>
      </c>
      <c r="K48" s="57"/>
      <c r="L48" s="57">
        <v>1</v>
      </c>
      <c r="M48" s="57"/>
      <c r="N48" s="57"/>
      <c r="O48" s="57"/>
      <c r="P48" s="111"/>
      <c r="Q48" s="113">
        <v>3</v>
      </c>
      <c r="R48" s="113">
        <v>4</v>
      </c>
      <c r="S48" s="115">
        <f t="shared" si="14"/>
        <v>0.6666666666666666</v>
      </c>
      <c r="U48" s="119">
        <f t="shared" si="3"/>
        <v>0</v>
      </c>
    </row>
    <row r="49" spans="1:21" s="79" customFormat="1" ht="14.25" customHeight="1">
      <c r="A49" s="41" t="s">
        <v>150</v>
      </c>
      <c r="B49" s="42" t="s">
        <v>113</v>
      </c>
      <c r="C49" s="57">
        <v>25</v>
      </c>
      <c r="D49" s="57">
        <v>10</v>
      </c>
      <c r="E49" s="57">
        <v>15</v>
      </c>
      <c r="F49" s="57"/>
      <c r="G49" s="57"/>
      <c r="H49" s="57">
        <v>25</v>
      </c>
      <c r="I49" s="57">
        <v>15</v>
      </c>
      <c r="J49" s="57">
        <v>12</v>
      </c>
      <c r="K49" s="57"/>
      <c r="L49" s="57">
        <v>3</v>
      </c>
      <c r="M49" s="57"/>
      <c r="N49" s="57"/>
      <c r="O49" s="57"/>
      <c r="P49" s="111"/>
      <c r="Q49" s="113">
        <v>10</v>
      </c>
      <c r="R49" s="113">
        <v>13</v>
      </c>
      <c r="S49" s="115">
        <f t="shared" si="14"/>
        <v>0.8</v>
      </c>
      <c r="U49" s="119">
        <f t="shared" si="3"/>
        <v>0</v>
      </c>
    </row>
    <row r="50" spans="1:21" s="27" customFormat="1" ht="16.5">
      <c r="A50" s="244" t="s">
        <v>167</v>
      </c>
      <c r="B50" s="244"/>
      <c r="C50" s="244"/>
      <c r="D50" s="244"/>
      <c r="E50" s="244"/>
      <c r="F50" s="87"/>
      <c r="G50" s="87"/>
      <c r="H50" s="87"/>
      <c r="I50" s="87"/>
      <c r="J50" s="87"/>
      <c r="K50" s="87"/>
      <c r="L50" s="87"/>
      <c r="M50" s="87"/>
      <c r="N50" s="213" t="s">
        <v>168</v>
      </c>
      <c r="O50" s="213"/>
      <c r="P50" s="213"/>
      <c r="Q50" s="213"/>
      <c r="R50" s="213"/>
      <c r="S50" s="213"/>
      <c r="T50" s="32"/>
      <c r="U50" s="120"/>
    </row>
    <row r="51" spans="1:20" s="43" customFormat="1" ht="19.5" customHeight="1">
      <c r="A51" s="35"/>
      <c r="B51" s="223" t="s">
        <v>3</v>
      </c>
      <c r="C51" s="223"/>
      <c r="D51" s="223"/>
      <c r="E51" s="223"/>
      <c r="F51" s="85"/>
      <c r="G51" s="85"/>
      <c r="H51" s="85"/>
      <c r="I51" s="85"/>
      <c r="J51" s="85"/>
      <c r="K51" s="85"/>
      <c r="L51" s="85"/>
      <c r="M51" s="85"/>
      <c r="N51" s="224" t="s">
        <v>158</v>
      </c>
      <c r="O51" s="224"/>
      <c r="P51" s="224"/>
      <c r="Q51" s="224"/>
      <c r="R51" s="224"/>
      <c r="S51" s="224"/>
      <c r="T51" s="35"/>
    </row>
    <row r="52" spans="2:19" ht="15.75">
      <c r="B52" s="225"/>
      <c r="C52" s="225"/>
      <c r="D52" s="225"/>
      <c r="E52" s="34"/>
      <c r="F52" s="34"/>
      <c r="G52" s="34"/>
      <c r="H52" s="34"/>
      <c r="I52" s="34"/>
      <c r="J52" s="34"/>
      <c r="K52" s="34"/>
      <c r="L52" s="34"/>
      <c r="M52" s="34"/>
      <c r="N52" s="192"/>
      <c r="O52" s="192"/>
      <c r="P52" s="192"/>
      <c r="Q52" s="192"/>
      <c r="R52" s="192"/>
      <c r="S52" s="192"/>
    </row>
    <row r="53" spans="4:17" ht="15.75">
      <c r="D53" s="34"/>
      <c r="E53" s="34"/>
      <c r="F53" s="34"/>
      <c r="G53" s="34"/>
      <c r="H53" s="34"/>
      <c r="I53" s="34"/>
      <c r="J53" s="34"/>
      <c r="K53" s="34"/>
      <c r="L53" s="34"/>
      <c r="M53" s="34"/>
      <c r="N53" s="34"/>
      <c r="O53" s="34"/>
      <c r="P53" s="34"/>
      <c r="Q53" s="34"/>
    </row>
    <row r="54" spans="4:19" ht="15.75">
      <c r="D54" s="34"/>
      <c r="E54" s="34"/>
      <c r="F54" s="34"/>
      <c r="G54" s="34"/>
      <c r="H54" s="34"/>
      <c r="I54" s="34"/>
      <c r="J54" s="34"/>
      <c r="K54" s="34"/>
      <c r="L54" s="34"/>
      <c r="M54" s="34"/>
      <c r="N54" s="157" t="s">
        <v>171</v>
      </c>
      <c r="O54" s="157"/>
      <c r="P54" s="157"/>
      <c r="Q54" s="157"/>
      <c r="R54" s="157"/>
      <c r="S54" s="157"/>
    </row>
    <row r="55" spans="1:17" ht="15.75" hidden="1">
      <c r="A55" s="30" t="s">
        <v>22</v>
      </c>
      <c r="D55" s="34"/>
      <c r="E55" s="34"/>
      <c r="F55" s="34"/>
      <c r="G55" s="34"/>
      <c r="H55" s="34"/>
      <c r="I55" s="34"/>
      <c r="J55" s="34"/>
      <c r="K55" s="34"/>
      <c r="L55" s="34"/>
      <c r="M55" s="34"/>
      <c r="N55" s="34"/>
      <c r="O55" s="34"/>
      <c r="P55" s="34"/>
      <c r="Q55" s="34"/>
    </row>
    <row r="56" spans="2:17" ht="15.75" hidden="1">
      <c r="B56" s="214" t="s">
        <v>32</v>
      </c>
      <c r="C56" s="214"/>
      <c r="D56" s="214"/>
      <c r="E56" s="214"/>
      <c r="F56" s="214"/>
      <c r="G56" s="214"/>
      <c r="H56" s="214"/>
      <c r="I56" s="214"/>
      <c r="J56" s="214"/>
      <c r="K56" s="214"/>
      <c r="L56" s="214"/>
      <c r="M56" s="214"/>
      <c r="N56" s="214"/>
      <c r="O56" s="214"/>
      <c r="P56" s="34"/>
      <c r="Q56" s="34"/>
    </row>
    <row r="57" spans="2:17" ht="15.75" hidden="1">
      <c r="B57" s="214" t="s">
        <v>36</v>
      </c>
      <c r="C57" s="214"/>
      <c r="D57" s="214"/>
      <c r="E57" s="214"/>
      <c r="F57" s="214"/>
      <c r="G57" s="214"/>
      <c r="H57" s="214"/>
      <c r="I57" s="214"/>
      <c r="J57" s="214"/>
      <c r="K57" s="214"/>
      <c r="L57" s="214"/>
      <c r="M57" s="214"/>
      <c r="N57" s="214"/>
      <c r="O57" s="214"/>
      <c r="P57" s="34"/>
      <c r="Q57" s="34"/>
    </row>
    <row r="58" spans="2:17" ht="15.75" hidden="1">
      <c r="B58" s="214" t="s">
        <v>33</v>
      </c>
      <c r="C58" s="214"/>
      <c r="D58" s="214"/>
      <c r="E58" s="214"/>
      <c r="F58" s="214"/>
      <c r="G58" s="214"/>
      <c r="H58" s="214"/>
      <c r="I58" s="214"/>
      <c r="J58" s="214"/>
      <c r="K58" s="214"/>
      <c r="L58" s="214"/>
      <c r="M58" s="214"/>
      <c r="N58" s="214"/>
      <c r="O58" s="214"/>
      <c r="P58" s="34"/>
      <c r="Q58" s="34"/>
    </row>
    <row r="59" spans="1:16" ht="15.75" customHeight="1" hidden="1">
      <c r="A59" s="47"/>
      <c r="B59" s="203" t="s">
        <v>34</v>
      </c>
      <c r="C59" s="203"/>
      <c r="D59" s="203"/>
      <c r="E59" s="203"/>
      <c r="F59" s="203"/>
      <c r="G59" s="203"/>
      <c r="H59" s="203"/>
      <c r="I59" s="203"/>
      <c r="J59" s="203"/>
      <c r="K59" s="203"/>
      <c r="L59" s="203"/>
      <c r="M59" s="203"/>
      <c r="N59" s="203"/>
      <c r="O59" s="203"/>
      <c r="P59" s="47"/>
    </row>
    <row r="60" spans="1:16" ht="15.75" customHeight="1">
      <c r="A60" s="47"/>
      <c r="B60" s="47"/>
      <c r="C60" s="47"/>
      <c r="D60" s="47"/>
      <c r="E60" s="47"/>
      <c r="F60" s="47"/>
      <c r="G60" s="47"/>
      <c r="H60" s="47"/>
      <c r="I60" s="47"/>
      <c r="J60" s="47"/>
      <c r="K60" s="47"/>
      <c r="L60" s="47"/>
      <c r="M60" s="47"/>
      <c r="N60" s="47"/>
      <c r="O60" s="47"/>
      <c r="P60" s="47"/>
    </row>
    <row r="61" spans="1:16" ht="15.75">
      <c r="A61" s="47"/>
      <c r="B61" s="47"/>
      <c r="C61" s="47"/>
      <c r="D61" s="47"/>
      <c r="E61" s="47"/>
      <c r="F61" s="47"/>
      <c r="G61" s="47"/>
      <c r="H61" s="47"/>
      <c r="I61" s="47"/>
      <c r="J61" s="47"/>
      <c r="K61" s="47"/>
      <c r="L61" s="47"/>
      <c r="M61" s="47"/>
      <c r="N61" s="47"/>
      <c r="O61" s="47"/>
      <c r="P61" s="47"/>
    </row>
    <row r="62" spans="2:19" ht="18.75">
      <c r="B62" s="191" t="s">
        <v>153</v>
      </c>
      <c r="C62" s="191"/>
      <c r="D62" s="191"/>
      <c r="E62" s="191"/>
      <c r="O62" s="238" t="s">
        <v>169</v>
      </c>
      <c r="P62" s="238"/>
      <c r="Q62" s="238"/>
      <c r="R62" s="238"/>
      <c r="S62" s="238"/>
    </row>
  </sheetData>
  <sheetProtection/>
  <mergeCells count="45">
    <mergeCell ref="B62:E62"/>
    <mergeCell ref="O62:S62"/>
    <mergeCell ref="E1:O1"/>
    <mergeCell ref="E2:O2"/>
    <mergeCell ref="E3:O3"/>
    <mergeCell ref="F6:F10"/>
    <mergeCell ref="G6:G10"/>
    <mergeCell ref="A50:E50"/>
    <mergeCell ref="A2:D2"/>
    <mergeCell ref="P2:S2"/>
    <mergeCell ref="L9:L10"/>
    <mergeCell ref="S6:S10"/>
    <mergeCell ref="H7:H10"/>
    <mergeCell ref="D9:D10"/>
    <mergeCell ref="J9:J10"/>
    <mergeCell ref="D7:E8"/>
    <mergeCell ref="I7:P7"/>
    <mergeCell ref="K9:K10"/>
    <mergeCell ref="C7:C10"/>
    <mergeCell ref="A3:D3"/>
    <mergeCell ref="P9:P10"/>
    <mergeCell ref="O9:O10"/>
    <mergeCell ref="P4:S4"/>
    <mergeCell ref="M9:M10"/>
    <mergeCell ref="E9:E10"/>
    <mergeCell ref="R6:R10"/>
    <mergeCell ref="H6:Q6"/>
    <mergeCell ref="C6:E6"/>
    <mergeCell ref="B57:O57"/>
    <mergeCell ref="B58:O58"/>
    <mergeCell ref="A11:B11"/>
    <mergeCell ref="B51:E51"/>
    <mergeCell ref="N51:S51"/>
    <mergeCell ref="B52:D52"/>
    <mergeCell ref="N54:S54"/>
    <mergeCell ref="B59:O59"/>
    <mergeCell ref="Q7:Q10"/>
    <mergeCell ref="I8:I10"/>
    <mergeCell ref="J8:P8"/>
    <mergeCell ref="N9:N10"/>
    <mergeCell ref="N50:S50"/>
    <mergeCell ref="N52:S52"/>
    <mergeCell ref="B56:O56"/>
    <mergeCell ref="A12:B12"/>
    <mergeCell ref="A6:B10"/>
  </mergeCells>
  <printOptions/>
  <pageMargins left="0.5" right="0" top="0" bottom="0" header="0.511811023622047" footer="0.27559055118110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2015-12-03T02:59:15Z</cp:lastPrinted>
  <dcterms:created xsi:type="dcterms:W3CDTF">2004-03-07T02:36:29Z</dcterms:created>
  <dcterms:modified xsi:type="dcterms:W3CDTF">2015-12-07T01:46:13Z</dcterms:modified>
  <cp:category/>
  <cp:version/>
  <cp:contentType/>
  <cp:contentStatus/>
</cp:coreProperties>
</file>